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3.xml" ContentType="application/vnd.openxmlformats-officedocument.drawing+xml"/>
  <Override PartName="/xl/embeddings/oleObject4.bin" ContentType="application/vnd.openxmlformats-officedocument.oleObject"/>
  <Override PartName="/xl/drawings/drawing4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5.xml" ContentType="application/vnd.openxmlformats-officedocument.drawing+xml"/>
  <Override PartName="/xl/embeddings/oleObject8.bin" ContentType="application/vnd.openxmlformats-officedocument.oleObject"/>
  <Override PartName="/xl/drawings/drawing6.xml" ContentType="application/vnd.openxmlformats-officedocument.drawing+xml"/>
  <Override PartName="/xl/embeddings/oleObject9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0" yWindow="0" windowWidth="16608" windowHeight="7800" activeTab="3"/>
  </bookViews>
  <sheets>
    <sheet name="ข้อ1" sheetId="9" r:id="rId1"/>
    <sheet name="ข้อ2" sheetId="22" r:id="rId2"/>
    <sheet name="ข้อ 3" sheetId="29" r:id="rId3"/>
    <sheet name="ข้อ 4" sheetId="23" r:id="rId4"/>
    <sheet name="ข้อ 5" sheetId="31" r:id="rId5"/>
    <sheet name="ข้อ 6" sheetId="30" r:id="rId6"/>
    <sheet name="ข้อ 7" sheetId="25" r:id="rId7"/>
    <sheet name="ข้อ 8" sheetId="32" r:id="rId8"/>
    <sheet name="ข้อ 9" sheetId="33" r:id="rId9"/>
    <sheet name="ข้อ 10" sheetId="34" r:id="rId10"/>
    <sheet name="ข้อ 11" sheetId="28" r:id="rId11"/>
    <sheet name="ข้อ 12" sheetId="35" r:id="rId12"/>
    <sheet name="ข้อ 13" sheetId="36" r:id="rId1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23" l="1"/>
  <c r="C30" i="23"/>
  <c r="C29" i="23"/>
  <c r="C28" i="29" l="1"/>
  <c r="D32" i="29"/>
  <c r="F2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7" i="29"/>
  <c r="E8" i="29"/>
  <c r="E9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7" i="29"/>
  <c r="B24" i="22"/>
  <c r="B23" i="22"/>
  <c r="B17" i="22"/>
  <c r="E27" i="29"/>
  <c r="D27" i="29"/>
  <c r="C27" i="29"/>
  <c r="B19" i="22"/>
  <c r="B20" i="22"/>
  <c r="B16" i="22"/>
  <c r="B15" i="22"/>
  <c r="C11" i="9"/>
  <c r="D11" i="9"/>
  <c r="E11" i="9"/>
  <c r="B11" i="9"/>
  <c r="E28" i="30" l="1"/>
  <c r="F27" i="30"/>
  <c r="D34" i="25"/>
  <c r="E33" i="25"/>
  <c r="D20" i="25"/>
  <c r="E19" i="25"/>
  <c r="E28" i="31"/>
  <c r="F27" i="31"/>
  <c r="E31" i="32"/>
  <c r="F30" i="32"/>
  <c r="D22" i="34"/>
  <c r="E21" i="34"/>
  <c r="E22" i="33"/>
  <c r="F21" i="33"/>
  <c r="D30" i="28"/>
  <c r="E29" i="28"/>
  <c r="C14" i="23"/>
  <c r="C13" i="23"/>
  <c r="C12" i="23"/>
  <c r="C33" i="23"/>
</calcChain>
</file>

<file path=xl/sharedStrings.xml><?xml version="1.0" encoding="utf-8"?>
<sst xmlns="http://schemas.openxmlformats.org/spreadsheetml/2006/main" count="341" uniqueCount="159">
  <si>
    <t>ครั้งที่</t>
  </si>
  <si>
    <t>สมใจ</t>
  </si>
  <si>
    <t>สมโชค</t>
  </si>
  <si>
    <t>สมชาย</t>
  </si>
  <si>
    <t>สมหวัง</t>
  </si>
  <si>
    <t>ค่าเฉลี่ย</t>
  </si>
  <si>
    <t>SD</t>
  </si>
  <si>
    <t>ค่าที่กำหนด</t>
  </si>
  <si>
    <t>E</t>
  </si>
  <si>
    <t>ประเมินผล</t>
  </si>
  <si>
    <t>A</t>
  </si>
  <si>
    <t>Range</t>
  </si>
  <si>
    <t>ทดสอบข้อมูลเดียว</t>
  </si>
  <si>
    <t>n=</t>
  </si>
  <si>
    <t>mean=</t>
  </si>
  <si>
    <t>Sd=</t>
  </si>
  <si>
    <r>
      <t>G</t>
    </r>
    <r>
      <rPr>
        <vertAlign val="subscript"/>
        <sz val="10"/>
        <rFont val="Arial"/>
        <family val="2"/>
      </rPr>
      <t>crt</t>
    </r>
    <r>
      <rPr>
        <sz val="10"/>
        <rFont val="Arial"/>
        <family val="2"/>
      </rPr>
      <t xml:space="preserve"> =</t>
    </r>
  </si>
  <si>
    <r>
      <t>G</t>
    </r>
    <r>
      <rPr>
        <vertAlign val="subscript"/>
        <sz val="10"/>
        <rFont val="Arial"/>
        <family val="2"/>
      </rPr>
      <t>exp</t>
    </r>
    <r>
      <rPr>
        <sz val="10"/>
        <rFont val="Arial"/>
        <family val="2"/>
      </rPr>
      <t xml:space="preserve"> =</t>
    </r>
  </si>
  <si>
    <t>Decision :</t>
  </si>
  <si>
    <t xml:space="preserve">คำถาม  </t>
  </si>
  <si>
    <r>
      <t xml:space="preserve">1. </t>
    </r>
    <r>
      <rPr>
        <sz val="7"/>
        <rFont val="Times New Roman"/>
        <family val="1"/>
      </rPr>
      <t xml:space="preserve">  </t>
    </r>
    <r>
      <rPr>
        <sz val="16"/>
        <rFont val="Browallia New"/>
        <family val="2"/>
      </rPr>
      <t xml:space="preserve">ประเมินผลการวัดของพนักงาน 4 คน </t>
    </r>
  </si>
  <si>
    <r>
      <t xml:space="preserve">2. </t>
    </r>
    <r>
      <rPr>
        <sz val="7"/>
        <rFont val="Times New Roman"/>
        <family val="1"/>
      </rPr>
      <t xml:space="preserve">  </t>
    </r>
    <r>
      <rPr>
        <sz val="16"/>
        <rFont val="Browallia New"/>
        <family val="2"/>
      </rPr>
      <t>ในฐานะหัวหน้างานท่านจะเลือกพนักงานคนใดทำงานนี้ (พิจารณาเฉพาะจากเกณฑ์การทดสอบความสามารถในการไทเทรต)</t>
    </r>
  </si>
  <si>
    <t>ตอบ</t>
  </si>
  <si>
    <r>
      <t xml:space="preserve">    1.1 </t>
    </r>
    <r>
      <rPr>
        <sz val="7"/>
        <rFont val="Times New Roman"/>
        <family val="1"/>
      </rPr>
      <t xml:space="preserve">  </t>
    </r>
    <r>
      <rPr>
        <sz val="16"/>
        <rFont val="Browallia New"/>
        <family val="2"/>
      </rPr>
      <t>มีความเที่ยง (precision , P)</t>
    </r>
  </si>
  <si>
    <r>
      <t xml:space="preserve">    1.2 </t>
    </r>
    <r>
      <rPr>
        <sz val="7"/>
        <rFont val="Times New Roman"/>
        <family val="1"/>
      </rPr>
      <t xml:space="preserve">  </t>
    </r>
    <r>
      <rPr>
        <sz val="16"/>
        <rFont val="Browallia New"/>
        <family val="2"/>
      </rPr>
      <t>ไม่มีความเที่ยง (imprecision , I)</t>
    </r>
  </si>
  <si>
    <r>
      <t xml:space="preserve">    1.3 </t>
    </r>
    <r>
      <rPr>
        <sz val="7"/>
        <rFont val="Times New Roman"/>
        <family val="1"/>
      </rPr>
      <t xml:space="preserve">  </t>
    </r>
    <r>
      <rPr>
        <sz val="16"/>
        <rFont val="Browallia New"/>
        <family val="2"/>
      </rPr>
      <t>มีความแม่น หรือไม่มี systematic error (unbias , U)</t>
    </r>
  </si>
  <si>
    <r>
      <t xml:space="preserve">    1.4 </t>
    </r>
    <r>
      <rPr>
        <sz val="7"/>
        <rFont val="Times New Roman"/>
        <family val="1"/>
      </rPr>
      <t xml:space="preserve">  </t>
    </r>
    <r>
      <rPr>
        <sz val="16"/>
        <rFont val="Browallia New"/>
        <family val="2"/>
      </rPr>
      <t>ไม่มีความแม่น (bias , B)</t>
    </r>
  </si>
  <si>
    <r>
      <t>H</t>
    </r>
    <r>
      <rPr>
        <b/>
        <vertAlign val="subscript"/>
        <sz val="10"/>
        <color indexed="12"/>
        <rFont val="Arial"/>
        <family val="2"/>
      </rPr>
      <t>0</t>
    </r>
    <r>
      <rPr>
        <b/>
        <sz val="10"/>
        <color indexed="12"/>
        <rFont val="Arial"/>
        <family val="2"/>
      </rPr>
      <t xml:space="preserve"> :</t>
    </r>
  </si>
  <si>
    <r>
      <t>H</t>
    </r>
    <r>
      <rPr>
        <b/>
        <vertAlign val="subscript"/>
        <sz val="10"/>
        <color indexed="12"/>
        <rFont val="Arial"/>
        <family val="2"/>
      </rPr>
      <t>1</t>
    </r>
    <r>
      <rPr>
        <b/>
        <sz val="10"/>
        <color indexed="12"/>
        <rFont val="Arial"/>
        <family val="2"/>
      </rPr>
      <t xml:space="preserve"> :</t>
    </r>
  </si>
  <si>
    <r>
      <t>n</t>
    </r>
    <r>
      <rPr>
        <sz val="10"/>
        <rFont val="Arial"/>
        <family val="2"/>
      </rPr>
      <t xml:space="preserve"> =</t>
    </r>
  </si>
  <si>
    <t>ตัวอย่าง</t>
  </si>
  <si>
    <r>
      <rPr>
        <b/>
        <u/>
        <sz val="16"/>
        <rFont val="Browallia New"/>
        <family val="2"/>
      </rPr>
      <t>แบบฝึกหัดที่ 1</t>
    </r>
    <r>
      <rPr>
        <b/>
        <sz val="7"/>
        <rFont val="Times New Roman"/>
        <family val="1"/>
      </rPr>
      <t>  </t>
    </r>
    <r>
      <rPr>
        <sz val="7"/>
        <rFont val="Times New Roman"/>
        <family val="1"/>
      </rPr>
      <t xml:space="preserve">    </t>
    </r>
    <r>
      <rPr>
        <sz val="16"/>
        <rFont val="Browallia New"/>
        <family val="2"/>
      </rPr>
      <t>ทำการทดสอบพนักงานห้องปฏิบัติการ จำนวน 4 คน โดยให้ไทเทรตสารละลายมาตรฐาน  0.1 โมลาร์ NaOH ปริมาตร 10.00 มล. ด้วยสารละลายมาตรฐาน HCl ความเข้มข้น 0.1 โมลาร์ ได้ผลดังนี้</t>
    </r>
  </si>
  <si>
    <t>ปริมาตร (มล.)</t>
  </si>
  <si>
    <t>%RSD</t>
  </si>
  <si>
    <t>CV</t>
  </si>
  <si>
    <t>MODE</t>
  </si>
  <si>
    <t>MEDIAN</t>
  </si>
  <si>
    <t>Standard error</t>
  </si>
  <si>
    <t>ช่วงความเชื่อมั่นที่ระดับความเชื่อมั่น 95%</t>
  </si>
  <si>
    <r>
      <t>t</t>
    </r>
    <r>
      <rPr>
        <sz val="10"/>
        <rFont val="Times New Roman"/>
        <family val="1"/>
      </rPr>
      <t>α</t>
    </r>
    <r>
      <rPr>
        <vertAlign val="subscript"/>
        <sz val="13.6"/>
        <rFont val="Arial"/>
        <family val="2"/>
      </rPr>
      <t>/2</t>
    </r>
  </si>
  <si>
    <t>mean</t>
  </si>
  <si>
    <t>คำถาม</t>
  </si>
  <si>
    <t>หรือ</t>
  </si>
  <si>
    <r>
      <rPr>
        <b/>
        <u/>
        <sz val="16"/>
        <rFont val="Browallia New"/>
        <family val="2"/>
      </rPr>
      <t>แบบฝึกหัดที่ 2</t>
    </r>
    <r>
      <rPr>
        <sz val="16"/>
        <rFont val="Browallia New"/>
        <family val="2"/>
      </rPr>
      <t xml:space="preserve"> การทวนสอบปิเปตขนาด 10 มล. โดยการชั่งน้ำหนักน้ำกลั่นที่ถ่ายออกจากปิเปตที่อุณหภูมิ  20 </t>
    </r>
    <r>
      <rPr>
        <vertAlign val="superscript"/>
        <sz val="16"/>
        <rFont val="Browallia New"/>
        <family val="2"/>
      </rPr>
      <t>0</t>
    </r>
    <r>
      <rPr>
        <sz val="16"/>
        <rFont val="Browallia New"/>
        <family val="2"/>
      </rPr>
      <t>C ได้ผลการวัดดังนี้</t>
    </r>
  </si>
  <si>
    <t>นาที</t>
  </si>
  <si>
    <t>ปริมาณ tin</t>
  </si>
  <si>
    <r>
      <t>a</t>
    </r>
    <r>
      <rPr>
        <sz val="10"/>
        <rFont val="Arial"/>
        <family val="2"/>
      </rPr>
      <t xml:space="preserve"> =</t>
    </r>
  </si>
  <si>
    <r>
      <t>p</t>
    </r>
    <r>
      <rPr>
        <sz val="10"/>
        <rFont val="Arial"/>
        <family val="2"/>
      </rPr>
      <t>-value =</t>
    </r>
  </si>
  <si>
    <r>
      <t>n</t>
    </r>
    <r>
      <rPr>
        <sz val="10"/>
        <rFont val="Arial"/>
        <family val="2"/>
      </rPr>
      <t xml:space="preserve"> =</t>
    </r>
  </si>
  <si>
    <r>
      <t>S</t>
    </r>
    <r>
      <rPr>
        <sz val="10"/>
        <rFont val="Arial"/>
        <family val="2"/>
      </rPr>
      <t xml:space="preserve"> =</t>
    </r>
  </si>
  <si>
    <r>
      <t>t</t>
    </r>
    <r>
      <rPr>
        <vertAlign val="subscript"/>
        <sz val="10"/>
        <rFont val="Arial"/>
        <family val="2"/>
      </rPr>
      <t>crt</t>
    </r>
    <r>
      <rPr>
        <sz val="10"/>
        <rFont val="Arial"/>
        <family val="2"/>
      </rPr>
      <t xml:space="preserve"> =</t>
    </r>
  </si>
  <si>
    <r>
      <t>t</t>
    </r>
    <r>
      <rPr>
        <vertAlign val="subscript"/>
        <sz val="10"/>
        <rFont val="Arial"/>
        <family val="2"/>
      </rPr>
      <t>cal</t>
    </r>
    <r>
      <rPr>
        <sz val="10"/>
        <rFont val="Arial"/>
        <family val="2"/>
      </rPr>
      <t xml:space="preserve"> =</t>
    </r>
  </si>
  <si>
    <t>จงทดสอบว่าข้อมูลปริมาณสาร x ที่วิเคราะห์ได้ มีความแตกต่างจากค่า certified value อย่างมีนัยสำคัญหรือไม่</t>
  </si>
  <si>
    <t>จุลชีววิทยา</t>
  </si>
  <si>
    <t>HPLC</t>
  </si>
  <si>
    <t>A01</t>
  </si>
  <si>
    <t>A02</t>
  </si>
  <si>
    <t>A03</t>
  </si>
  <si>
    <t>B04</t>
  </si>
  <si>
    <t>B05</t>
  </si>
  <si>
    <t>B06</t>
  </si>
  <si>
    <t>C07</t>
  </si>
  <si>
    <t>C08</t>
  </si>
  <si>
    <t>ปริมาณไนอะซิน (ไมโครกรัม/100 มล.)</t>
  </si>
  <si>
    <r>
      <t xml:space="preserve">ปริมาณ </t>
    </r>
    <r>
      <rPr>
        <sz val="18"/>
        <rFont val="Cordia New"/>
        <family val="2"/>
      </rPr>
      <t xml:space="preserve"> Cu (%)</t>
    </r>
  </si>
  <si>
    <r>
      <t>ครั้งที่</t>
    </r>
    <r>
      <rPr>
        <sz val="18"/>
        <rFont val="Cordia New"/>
        <family val="2"/>
      </rPr>
      <t>1</t>
    </r>
  </si>
  <si>
    <r>
      <t>ครั้งที่</t>
    </r>
    <r>
      <rPr>
        <sz val="18"/>
        <rFont val="Cordia New"/>
        <family val="2"/>
      </rPr>
      <t>2</t>
    </r>
  </si>
  <si>
    <t xml:space="preserve">คำถาม
</t>
  </si>
  <si>
    <t>จงหาส่วนเบี่ยงเบนมาตรฐานของผลการวัด</t>
  </si>
  <si>
    <t>ปริมาณเหล็ก (มก./ลิตร)</t>
  </si>
  <si>
    <t>เฉลี่ย</t>
  </si>
  <si>
    <r>
      <t>คำถาม</t>
    </r>
    <r>
      <rPr>
        <sz val="16"/>
        <rFont val="Browallia New"/>
        <family val="2"/>
      </rPr>
      <t xml:space="preserve">  ค่าเฉลี่ยของการวิเคราะห์ทั้ง 2 สภาวะ แตกต่างกันอย่างมีนัยสำคัญหรือไม่</t>
    </r>
  </si>
  <si>
    <t>ปริมาณกรด (มล.)</t>
  </si>
  <si>
    <t>25.06 .</t>
  </si>
  <si>
    <t>ปริมาณที่พบ  (mg/kg)</t>
  </si>
  <si>
    <r>
      <t xml:space="preserve">คำถาม </t>
    </r>
    <r>
      <rPr>
        <sz val="16"/>
        <rFont val="Browallia New"/>
        <family val="2"/>
      </rPr>
      <t xml:space="preserve"> </t>
    </r>
  </si>
  <si>
    <t>วิธีทดสอบ</t>
  </si>
  <si>
    <t>COD เฉลี่ย (มก./ลิตร)</t>
  </si>
  <si>
    <t>SD (มก./ลิตร)</t>
  </si>
  <si>
    <t>วิธีมาตรฐาน</t>
  </si>
  <si>
    <t>วิธีที่พัฒนา</t>
  </si>
  <si>
    <t>ค่าความเที่ยงของวิธีที่พัฒนา ดีกว่าค่าความเที่ยงของวิธีมาตรฐาน อย่างมีนัยสำคัญหรือไม่</t>
  </si>
  <si>
    <t>Mean (mg/kg)</t>
  </si>
  <si>
    <t>Standard deviation (mg/kg)</t>
  </si>
  <si>
    <t>วิธีที่กำลังทดสอบ</t>
  </si>
  <si>
    <t>จำนวนซ้ำของการทดสอบ (n)</t>
  </si>
  <si>
    <t>ความเที่ยงที่ได้จากการวิเคราะห์โดยวิธีนี้ แตกต่างอย่างมีนัยสำคัญจากความเที่ยงของวิธีมาตรฐานหรือไม่</t>
  </si>
  <si>
    <t>Cu(ug/g)</t>
  </si>
  <si>
    <t>ตัวอย่างที่</t>
  </si>
  <si>
    <t>Duplicate A</t>
  </si>
  <si>
    <t>Duplicate B</t>
  </si>
  <si>
    <t>จงทดสอบว่าตัวอย่าง control sample เป็นเนื้อเดียวกันหรือไม่</t>
  </si>
  <si>
    <t>   จงทดสอบ outlier ของผลการวิเคราะห์ของนักวิเคราะห์ โดยใช้ Grubbs’ Test</t>
  </si>
  <si>
    <t>ผลวิเคราะห์</t>
  </si>
  <si>
    <r>
      <rPr>
        <b/>
        <sz val="16"/>
        <rFont val="Browallia New"/>
        <family val="2"/>
      </rPr>
      <t xml:space="preserve">คำถาม </t>
    </r>
    <r>
      <rPr>
        <sz val="16"/>
        <rFont val="Browallia New"/>
        <family val="2"/>
      </rPr>
      <t xml:space="preserve"> ความเอนเอียงของวิธีทดสอบนี้มีนัยสำคัญหรือไม่</t>
    </r>
  </si>
  <si>
    <r>
      <rPr>
        <b/>
        <sz val="16"/>
        <rFont val="Browallia New"/>
        <family val="2"/>
      </rPr>
      <t xml:space="preserve">คำถาม </t>
    </r>
    <r>
      <rPr>
        <sz val="16"/>
        <rFont val="Browallia New"/>
        <family val="2"/>
      </rPr>
      <t xml:space="preserve"> จงตรวจสอบว่าวิธีการไทเทรตมี positive bias หรือไม่</t>
    </r>
  </si>
  <si>
    <t>จงเปรียบเทียบผลการวิเคราะห์ของ 2 วิธีแตกต่างกันหรือไม่</t>
  </si>
  <si>
    <t>ตั้งสมมติฐาน</t>
  </si>
  <si>
    <t xml:space="preserve"> </t>
  </si>
  <si>
    <t>เลือกค่าสถิติ</t>
  </si>
  <si>
    <t>กำหนดระดับนัยสำคัญ</t>
  </si>
  <si>
    <t>n =</t>
  </si>
  <si>
    <t>หาค่าวิกฤติ</t>
  </si>
  <si>
    <t>dbar =</t>
  </si>
  <si>
    <t>Sd =</t>
  </si>
  <si>
    <t>df =</t>
  </si>
  <si>
    <t>คำนวณค่าสถิติ</t>
  </si>
  <si>
    <t>ตัดสินใจ</t>
  </si>
  <si>
    <t>สรุปผล</t>
  </si>
  <si>
    <r>
      <t>n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</si>
  <si>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</si>
  <si>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F</t>
    </r>
    <r>
      <rPr>
        <vertAlign val="subscript"/>
        <sz val="10"/>
        <rFont val="Arial"/>
        <family val="2"/>
      </rPr>
      <t>crt</t>
    </r>
    <r>
      <rPr>
        <sz val="10"/>
        <rFont val="Arial"/>
        <family val="2"/>
      </rPr>
      <t xml:space="preserve"> =</t>
    </r>
  </si>
  <si>
    <r>
      <t>F</t>
    </r>
    <r>
      <rPr>
        <vertAlign val="subscript"/>
        <sz val="10"/>
        <rFont val="Arial"/>
        <family val="2"/>
      </rPr>
      <t>cal</t>
    </r>
    <r>
      <rPr>
        <sz val="10"/>
        <rFont val="Arial"/>
        <family val="2"/>
      </rPr>
      <t xml:space="preserve"> =</t>
    </r>
  </si>
  <si>
    <r>
      <t xml:space="preserve">m  </t>
    </r>
    <r>
      <rPr>
        <b/>
        <vertAlign val="subscript"/>
        <sz val="11"/>
        <color indexed="12"/>
        <rFont val="Arial"/>
        <family val="2"/>
      </rPr>
      <t xml:space="preserve">   </t>
    </r>
    <r>
      <rPr>
        <b/>
        <sz val="11"/>
        <color indexed="12"/>
        <rFont val="Arial"/>
        <family val="2"/>
      </rPr>
      <t xml:space="preserve"> </t>
    </r>
    <r>
      <rPr>
        <b/>
        <sz val="11"/>
        <color indexed="12"/>
        <rFont val="Symbol"/>
        <family val="1"/>
        <charset val="2"/>
      </rPr>
      <t>25</t>
    </r>
  </si>
  <si>
    <r>
      <t xml:space="preserve">m   </t>
    </r>
    <r>
      <rPr>
        <b/>
        <vertAlign val="subscript"/>
        <sz val="11"/>
        <color indexed="12"/>
        <rFont val="Arial"/>
        <family val="2"/>
      </rPr>
      <t xml:space="preserve"> </t>
    </r>
    <r>
      <rPr>
        <b/>
        <sz val="11"/>
        <color indexed="12"/>
        <rFont val="Symbol"/>
        <family val="1"/>
        <charset val="2"/>
      </rPr>
      <t xml:space="preserve"> 25</t>
    </r>
  </si>
  <si>
    <t>1. ทดสอบความเที่ยง (precision)</t>
  </si>
  <si>
    <t xml:space="preserve">2. ทดสอบความแม่น (accuracy) </t>
  </si>
  <si>
    <r>
      <t>Sp</t>
    </r>
    <r>
      <rPr>
        <sz val="10"/>
        <rFont val="Arial"/>
        <family val="2"/>
      </rPr>
      <t xml:space="preserve"> =</t>
    </r>
  </si>
  <si>
    <t>UCL</t>
  </si>
  <si>
    <t>LCL</t>
  </si>
  <si>
    <r>
      <rPr>
        <b/>
        <u/>
        <sz val="16"/>
        <rFont val="Browallia New"/>
        <family val="2"/>
      </rPr>
      <t>แบบฝึกหัดที่ 3</t>
    </r>
    <r>
      <rPr>
        <sz val="16"/>
        <rFont val="Browallia New"/>
        <family val="2"/>
      </rPr>
      <t xml:space="preserve"> ห้องปฏิบัติการ A ให้บริการวิเคราะห์หาปริมาณ Cu ในตัวอย่างโลหะผสม โดยวิธี  AAS ในช่วงเวลา 1 เดือน ทำการวิเคราะห์ได้ 20 ตัวอย่าง โดยทำการวิเคราะห์ตัวอย่างละ 2 ครั้ง ได้ข้อมูลดังนี้</t>
    </r>
  </si>
  <si>
    <r>
      <rPr>
        <b/>
        <u/>
        <sz val="16"/>
        <rFont val="Browallia New"/>
        <family val="2"/>
      </rPr>
      <t>แบบฝึกหัดที่ 4</t>
    </r>
    <r>
      <rPr>
        <sz val="16"/>
        <rFont val="Browallia New"/>
        <family val="2"/>
      </rPr>
      <t xml:space="preserve"> การวิเคราะห์หาปริมาณคลอไรด์ในตัวอย่างน้ำดื่มได้ผลดังนี้</t>
    </r>
  </si>
  <si>
    <r>
      <rPr>
        <b/>
        <u/>
        <sz val="16"/>
        <rFont val="Browallia New"/>
        <family val="2"/>
      </rPr>
      <t>แบบฝึกหัดที่ 5</t>
    </r>
    <r>
      <rPr>
        <sz val="16"/>
        <rFont val="Browallia New"/>
        <family val="2"/>
      </rPr>
      <t xml:space="preserve"> การทดสอบความเอนเอียง (bias) ของวิธีวิเคราะห์ หาปริมาณเหล็กในตัวอย่างโลหะผสม โดยเติมสารมาตรฐานของเหล็กลงในตัวอย่าง 50 มก./ลิตร ผลการวิเคราะห์ ได้เหล็กกลับคืน (recovery)ดังนี้</t>
    </r>
  </si>
  <si>
    <r>
      <rPr>
        <b/>
        <u/>
        <sz val="16"/>
        <rFont val="Browallia New"/>
        <family val="2"/>
      </rPr>
      <t>แบบฝึกหัดที่ 6</t>
    </r>
    <r>
      <rPr>
        <sz val="16"/>
        <rFont val="Browallia New"/>
        <family val="2"/>
      </rPr>
      <t xml:space="preserve"> การทดลองเปลี่ยนสภาวะในการเตรียมตัวอย่างในการวิเคราะห์หาปริมาณ tin ในตัวอย่างอาหาร โดยรีฟลักตัวอย่างด้วยกรดไฮโดรคลอริกใช้เวลาต่างกัน ได้ผลดังนี้</t>
    </r>
  </si>
  <si>
    <r>
      <rPr>
        <b/>
        <u/>
        <sz val="16"/>
        <rFont val="Browallia New"/>
        <family val="2"/>
      </rPr>
      <t>แบบฝึกหัดที่ 7</t>
    </r>
    <r>
      <rPr>
        <sz val="16"/>
        <rFont val="Browallia New"/>
        <family val="2"/>
      </rPr>
      <t xml:space="preserve">	 การไทเทรต กรด-เบส โดยใช้สารละลายมาตรฐานกรดไทเทรตกับสารละลายเบส ความเข้มข้น 0.1 โมลาร์ ปริมาตร 25 มล. ใช้กรดปริมาตรดังนี้ </t>
    </r>
  </si>
  <si>
    <r>
      <rPr>
        <b/>
        <u/>
        <sz val="16"/>
        <rFont val="Browallia New"/>
        <family val="2"/>
      </rPr>
      <t>แบบฝึกหัดที่ 8</t>
    </r>
    <r>
      <rPr>
        <sz val="16"/>
        <rFont val="Browallia New"/>
        <family val="2"/>
      </rPr>
      <t xml:space="preserve"> ในการวิเคราะห์หาปริมาณสาร x ในตัวอย่างนมผง ท่านได้พัฒนาวิธีวิเคราะห์ขึ้น และท่านมีงบประมาณพอที่จะจัดหา Certified Reference Material จากสถาบันระดับโลก เป็นตัวอย่างนมผงมาตรฐาน ที่มีสาร  x เท่ากับ 25.0  mg/kg  เพื่อให้ทราบว่าวิธีที่ท่านได้พัฒนาขึ้น จำนวน 10 ซ้ำ ได้ข้อมูลดังนี้</t>
    </r>
  </si>
  <si>
    <r>
      <rPr>
        <b/>
        <u/>
        <sz val="16"/>
        <rFont val="Browallia New"/>
        <family val="2"/>
      </rPr>
      <t xml:space="preserve">แบบฝึกหัดที่ 9	</t>
    </r>
    <r>
      <rPr>
        <sz val="16"/>
        <rFont val="Browallia New"/>
        <family val="2"/>
      </rPr>
      <t xml:space="preserve"> การพัฒนาวิธีวิเคราะห์ COD ในน้ำเสีย แล้วนำมาเปรียบเทียบกับวิธีมาตรฐานโดยวิเคราะห์ตัวอย่างเดียว แต่ละตัวอย่างวิเคราะห์ซ้ำ 8 ครั้ง ได้ผลดังนี้</t>
    </r>
  </si>
  <si>
    <r>
      <rPr>
        <b/>
        <u/>
        <sz val="16"/>
        <rFont val="Browallia New"/>
        <family val="2"/>
      </rPr>
      <t>แบบฝึกหัดที่ 10</t>
    </r>
    <r>
      <rPr>
        <b/>
        <sz val="16"/>
        <rFont val="Browallia New"/>
        <family val="2"/>
      </rPr>
      <t xml:space="preserve"> </t>
    </r>
    <r>
      <rPr>
        <sz val="16"/>
        <rFont val="Browallia New"/>
        <family val="2"/>
      </rPr>
      <t>ในการทดสอบวิธีวิเคราะห์สาร a ในตัวอย่างของห้องปฏิบัติการแห่งหนึ่ง โดยการวิเคราะห์เทียบกับวิธีมาตรฐานมีผลการวิเคราะห์ดังนี้</t>
    </r>
  </si>
  <si>
    <r>
      <rPr>
        <b/>
        <u/>
        <sz val="16"/>
        <rFont val="Browallia New"/>
        <family val="2"/>
      </rPr>
      <t>แบบฝึกหัดที่ 11</t>
    </r>
    <r>
      <rPr>
        <sz val="16"/>
        <rFont val="Browallia New"/>
        <family val="2"/>
      </rPr>
      <t xml:space="preserve"> ห้องปฏิบัติการ พศ. ได้พัฒนาวิธีวิเคราะห์หาปริมาณไนอะซินในเครื่องดื่มชูกำลัง โดยเครื่อง HPLC และได้เปรียบเทียบผลการวิเคราะห์กับวิธีจุลชีววิทยาซึ่งเป็นวิธีที่ใช้ในหน่วยงานบริการของภาครัฐได้ผลดังนี้</t>
    </r>
  </si>
  <si>
    <r>
      <rPr>
        <b/>
        <u/>
        <sz val="16"/>
        <rFont val="Browallia New"/>
        <family val="2"/>
      </rPr>
      <t>แบบฝึกหัดที่ 12</t>
    </r>
    <r>
      <rPr>
        <u/>
        <sz val="16"/>
        <rFont val="Browallia New"/>
        <family val="2"/>
      </rPr>
      <t xml:space="preserve"> </t>
    </r>
    <r>
      <rPr>
        <sz val="16"/>
        <rFont val="Browallia New"/>
        <family val="2"/>
      </rPr>
      <t>ห้องปฏิบัติการหนึ่งต้องการทำ Control sample  ของตัวอย่างถั่วเหลือง  ใช้ในหน่วยงานของตนเอง จึงได้มีการเตรียมตัวอย่างถั่วเหลืองเป็น 12 ตัวอย่าง และแต่ละตัวอย่างแบ่งออกเป็น 2 ตัวอย่างย่อย หลังจากนั้นนำมาวิเคราะห์หาปริมาณ  Cu  เพื่อทดสอบความเป็นเนื้อเดียวกันของตัวอย่าง ได้ผลดังตาราง (Data from Thompson, M. and Wood, R.,(1993), J Assoc. Off. Anal. Chem., 76, 926-940.)</t>
    </r>
  </si>
  <si>
    <t>Water Sample</t>
  </si>
  <si>
    <t>วันที่</t>
  </si>
  <si>
    <t>average</t>
  </si>
  <si>
    <t>R</t>
  </si>
  <si>
    <t>S</t>
  </si>
  <si>
    <t>R chart</t>
  </si>
  <si>
    <t>n</t>
  </si>
  <si>
    <r>
      <t>D</t>
    </r>
    <r>
      <rPr>
        <vertAlign val="subscript"/>
        <sz val="10"/>
        <rFont val="Arial"/>
        <family val="2"/>
      </rPr>
      <t>4</t>
    </r>
  </si>
  <si>
    <r>
      <t>D</t>
    </r>
    <r>
      <rPr>
        <vertAlign val="subscript"/>
        <sz val="10"/>
        <rFont val="Arial"/>
        <family val="2"/>
      </rPr>
      <t>3</t>
    </r>
  </si>
  <si>
    <t>Central line</t>
  </si>
  <si>
    <t>X chart</t>
  </si>
  <si>
    <r>
      <t>A</t>
    </r>
    <r>
      <rPr>
        <vertAlign val="subscript"/>
        <sz val="10"/>
        <rFont val="Arial"/>
        <family val="2"/>
      </rPr>
      <t>2</t>
    </r>
  </si>
  <si>
    <t>S chart</t>
  </si>
  <si>
    <r>
      <t>B</t>
    </r>
    <r>
      <rPr>
        <vertAlign val="subscript"/>
        <sz val="10"/>
        <rFont val="Arial"/>
        <family val="2"/>
      </rPr>
      <t>4</t>
    </r>
  </si>
  <si>
    <r>
      <t>B</t>
    </r>
    <r>
      <rPr>
        <vertAlign val="subscript"/>
        <sz val="10"/>
        <rFont val="Arial"/>
        <family val="2"/>
      </rPr>
      <t>3</t>
    </r>
  </si>
  <si>
    <r>
      <t>A</t>
    </r>
    <r>
      <rPr>
        <vertAlign val="subscript"/>
        <sz val="10"/>
        <rFont val="Arial"/>
        <family val="2"/>
      </rPr>
      <t>3</t>
    </r>
  </si>
  <si>
    <t>ผลรวม</t>
  </si>
  <si>
    <r>
      <rPr>
        <b/>
        <u/>
        <sz val="10"/>
        <rFont val="Arial"/>
        <family val="2"/>
      </rPr>
      <t>แบบฝึกหัดที่ 13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จงหาค่า central line, UCL, LCL ของแผนภูมิควบคุม X-R chart และ X-S chart ในการตรวจหาปริมาณสารตะกั่วในน้ำของบริษัทผู้ผลิตซึ่งเก็บข้อมูลได้ดังต่อไปนี้</t>
    </r>
  </si>
  <si>
    <t>ผ่าน</t>
  </si>
  <si>
    <t>ไม่ผ่าน</t>
  </si>
  <si>
    <t>เที่ยง</t>
  </si>
  <si>
    <t>P</t>
  </si>
  <si>
    <t>I</t>
  </si>
  <si>
    <t>แม่น</t>
  </si>
  <si>
    <t>B</t>
  </si>
  <si>
    <t>U</t>
  </si>
  <si>
    <r>
      <t>0.0048/</t>
    </r>
    <r>
      <rPr>
        <sz val="16"/>
        <rFont val="Symbol"/>
        <family val="1"/>
        <charset val="2"/>
      </rPr>
      <t>Ö</t>
    </r>
    <r>
      <rPr>
        <sz val="16"/>
        <rFont val="Browallia New"/>
        <family val="2"/>
      </rPr>
      <t>10</t>
    </r>
  </si>
  <si>
    <t>di</t>
  </si>
  <si>
    <t>d^2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</si>
</sst>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0.0"/>
    <numFmt numFmtId="188" formatCode="0.000"/>
    <numFmt numFmtId="189" formatCode="0.0000"/>
  </numFmts>
  <fonts count="33" x14ac:knownFonts="1">
    <font>
      <sz val="10"/>
      <name val="Arial"/>
      <charset val="222"/>
    </font>
    <font>
      <sz val="16"/>
      <name val="Cordia New"/>
      <family val="2"/>
    </font>
    <font>
      <b/>
      <sz val="16"/>
      <name val="Browallia New"/>
      <family val="2"/>
    </font>
    <font>
      <sz val="16"/>
      <name val="Browallia New"/>
      <family val="2"/>
    </font>
    <font>
      <sz val="10"/>
      <name val="Arial"/>
      <family val="2"/>
    </font>
    <font>
      <sz val="7"/>
      <name val="Times New Roman"/>
      <family val="1"/>
    </font>
    <font>
      <u/>
      <sz val="16"/>
      <name val="Browallia New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8"/>
      <name val="Arial"/>
      <family val="2"/>
    </font>
    <font>
      <b/>
      <u/>
      <sz val="16"/>
      <name val="Browallia New"/>
      <family val="2"/>
    </font>
    <font>
      <b/>
      <sz val="10"/>
      <color indexed="12"/>
      <name val="Arial"/>
      <family val="2"/>
    </font>
    <font>
      <sz val="10"/>
      <name val="Symbol"/>
      <family val="1"/>
      <charset val="2"/>
    </font>
    <font>
      <i/>
      <sz val="10"/>
      <name val="Arial"/>
      <family val="2"/>
    </font>
    <font>
      <b/>
      <vertAlign val="subscript"/>
      <sz val="10"/>
      <color indexed="12"/>
      <name val="Arial"/>
      <family val="2"/>
    </font>
    <font>
      <b/>
      <sz val="11"/>
      <color indexed="12"/>
      <name val="Symbol"/>
      <family val="1"/>
      <charset val="2"/>
    </font>
    <font>
      <b/>
      <vertAlign val="subscript"/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7"/>
      <name val="Times New Roman"/>
      <family val="1"/>
    </font>
    <font>
      <vertAlign val="superscript"/>
      <sz val="16"/>
      <name val="Browallia New"/>
      <family val="2"/>
    </font>
    <font>
      <sz val="18"/>
      <name val="Browallia New"/>
      <family val="2"/>
    </font>
    <font>
      <sz val="10"/>
      <name val="Times New Roman"/>
      <family val="1"/>
    </font>
    <font>
      <vertAlign val="subscript"/>
      <sz val="13.6"/>
      <name val="Arial"/>
      <family val="2"/>
    </font>
    <font>
      <sz val="10"/>
      <color indexed="10"/>
      <name val="Arial"/>
      <family val="2"/>
    </font>
    <font>
      <sz val="11"/>
      <color theme="1"/>
      <name val="Tahoma"/>
      <family val="2"/>
      <charset val="222"/>
      <scheme val="minor"/>
    </font>
    <font>
      <sz val="16"/>
      <color rgb="FF000000"/>
      <name val="Browallia New"/>
      <family val="2"/>
    </font>
    <font>
      <sz val="18"/>
      <name val="Cordia New"/>
      <family val="2"/>
    </font>
    <font>
      <sz val="18"/>
      <name val="Angsana New"/>
      <family val="1"/>
    </font>
    <font>
      <sz val="14"/>
      <name val="Browallia New"/>
      <family val="2"/>
    </font>
    <font>
      <b/>
      <u/>
      <sz val="10"/>
      <name val="Arial"/>
      <family val="2"/>
    </font>
    <font>
      <sz val="16"/>
      <name val="Symbol"/>
      <family val="1"/>
      <charset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</cellStyleXfs>
  <cellXfs count="20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1"/>
    <xf numFmtId="0" fontId="4" fillId="0" borderId="5" xfId="4" applyFont="1" applyBorder="1" applyAlignment="1">
      <alignment horizontal="right" vertical="top" wrapText="1"/>
    </xf>
    <xf numFmtId="1" fontId="8" fillId="2" borderId="6" xfId="5" applyNumberFormat="1" applyFont="1" applyFill="1" applyBorder="1"/>
    <xf numFmtId="188" fontId="8" fillId="2" borderId="6" xfId="5" applyNumberFormat="1" applyFont="1" applyFill="1" applyBorder="1"/>
    <xf numFmtId="2" fontId="3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6" fillId="0" borderId="0" xfId="0" applyFont="1"/>
    <xf numFmtId="0" fontId="13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188" fontId="10" fillId="2" borderId="5" xfId="0" quotePrefix="1" applyNumberFormat="1" applyFont="1" applyFill="1" applyBorder="1"/>
    <xf numFmtId="0" fontId="0" fillId="3" borderId="5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189" fontId="3" fillId="0" borderId="4" xfId="0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187" fontId="4" fillId="0" borderId="0" xfId="1" applyNumberFormat="1" applyFont="1" applyBorder="1" applyAlignment="1">
      <alignment vertical="top" wrapText="1"/>
    </xf>
    <xf numFmtId="188" fontId="4" fillId="0" borderId="0" xfId="1" applyNumberFormat="1" applyFont="1" applyBorder="1" applyAlignment="1">
      <alignment vertical="top" wrapText="1"/>
    </xf>
    <xf numFmtId="2" fontId="4" fillId="0" borderId="0" xfId="1" applyNumberFormat="1" applyFont="1" applyBorder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9" xfId="1" applyFont="1" applyBorder="1" applyAlignment="1">
      <alignment vertical="top" wrapText="1"/>
    </xf>
    <xf numFmtId="187" fontId="25" fillId="0" borderId="0" xfId="1" applyNumberFormat="1" applyFont="1" applyBorder="1" applyAlignment="1">
      <alignment vertical="top" wrapText="1"/>
    </xf>
    <xf numFmtId="0" fontId="25" fillId="0" borderId="0" xfId="1" applyFont="1"/>
    <xf numFmtId="2" fontId="25" fillId="0" borderId="0" xfId="1" applyNumberFormat="1" applyFont="1" applyBorder="1" applyAlignment="1">
      <alignment vertical="top" wrapText="1"/>
    </xf>
    <xf numFmtId="189" fontId="4" fillId="0" borderId="0" xfId="1" applyNumberFormat="1" applyFont="1" applyBorder="1" applyAlignment="1">
      <alignment vertical="top" wrapText="1"/>
    </xf>
    <xf numFmtId="188" fontId="4" fillId="0" borderId="0" xfId="1" applyNumberFormat="1" applyFont="1" applyFill="1" applyBorder="1" applyAlignment="1">
      <alignment vertical="top" wrapText="1"/>
    </xf>
    <xf numFmtId="0" fontId="4" fillId="0" borderId="0" xfId="1" applyFill="1"/>
    <xf numFmtId="0" fontId="4" fillId="0" borderId="0" xfId="1" applyAlignment="1">
      <alignment wrapText="1"/>
    </xf>
    <xf numFmtId="0" fontId="4" fillId="0" borderId="0" xfId="1" applyFont="1" applyAlignment="1">
      <alignment horizontal="left" indent="4"/>
    </xf>
    <xf numFmtId="188" fontId="4" fillId="0" borderId="0" xfId="1" applyNumberFormat="1" applyFont="1" applyFill="1"/>
    <xf numFmtId="188" fontId="4" fillId="0" borderId="0" xfId="1" applyNumberFormat="1" applyFill="1"/>
    <xf numFmtId="0" fontId="4" fillId="0" borderId="0" xfId="1" applyFont="1" applyFill="1" applyBorder="1" applyAlignment="1">
      <alignment vertical="top" wrapText="1"/>
    </xf>
    <xf numFmtId="2" fontId="7" fillId="0" borderId="0" xfId="1" applyNumberFormat="1" applyFont="1" applyFill="1" applyBorder="1"/>
    <xf numFmtId="2" fontId="4" fillId="0" borderId="0" xfId="1" applyNumberFormat="1" applyFill="1"/>
    <xf numFmtId="0" fontId="4" fillId="0" borderId="0" xfId="1" applyFill="1" applyBorder="1"/>
    <xf numFmtId="9" fontId="4" fillId="0" borderId="0" xfId="1" applyNumberFormat="1" applyFill="1"/>
    <xf numFmtId="0" fontId="4" fillId="0" borderId="5" xfId="1" applyBorder="1" applyAlignment="1">
      <alignment horizontal="right"/>
    </xf>
    <xf numFmtId="188" fontId="10" fillId="0" borderId="5" xfId="1" applyNumberFormat="1" applyFont="1" applyFill="1" applyBorder="1"/>
    <xf numFmtId="188" fontId="11" fillId="4" borderId="5" xfId="1" applyNumberFormat="1" applyFont="1" applyFill="1" applyBorder="1"/>
    <xf numFmtId="0" fontId="4" fillId="0" borderId="5" xfId="1" applyBorder="1"/>
    <xf numFmtId="0" fontId="4" fillId="3" borderId="5" xfId="1" quotePrefix="1" applyFill="1" applyBorder="1"/>
    <xf numFmtId="0" fontId="1" fillId="0" borderId="1" xfId="1" applyFont="1" applyBorder="1" applyAlignment="1">
      <alignment horizontal="center" vertical="top" wrapText="1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188" fontId="4" fillId="0" borderId="9" xfId="1" applyNumberFormat="1" applyFont="1" applyBorder="1" applyAlignment="1">
      <alignment vertical="top" wrapText="1"/>
    </xf>
    <xf numFmtId="0" fontId="17" fillId="0" borderId="5" xfId="0" applyFont="1" applyBorder="1" applyAlignment="1">
      <alignment horizontal="center"/>
    </xf>
    <xf numFmtId="0" fontId="14" fillId="0" borderId="5" xfId="0" applyFont="1" applyBorder="1" applyAlignment="1">
      <alignment horizontal="right"/>
    </xf>
    <xf numFmtId="1" fontId="0" fillId="4" borderId="5" xfId="0" applyNumberFormat="1" applyFill="1" applyBorder="1"/>
    <xf numFmtId="188" fontId="11" fillId="4" borderId="5" xfId="0" applyNumberFormat="1" applyFont="1" applyFill="1" applyBorder="1"/>
    <xf numFmtId="0" fontId="15" fillId="0" borderId="5" xfId="0" applyFont="1" applyBorder="1" applyAlignment="1">
      <alignment horizontal="right"/>
    </xf>
    <xf numFmtId="0" fontId="0" fillId="0" borderId="5" xfId="0" applyBorder="1"/>
    <xf numFmtId="0" fontId="9" fillId="0" borderId="5" xfId="0" applyFont="1" applyBorder="1" applyAlignment="1">
      <alignment horizontal="right"/>
    </xf>
    <xf numFmtId="188" fontId="0" fillId="4" borderId="5" xfId="0" applyNumberFormat="1" applyFill="1" applyBorder="1"/>
    <xf numFmtId="188" fontId="13" fillId="2" borderId="5" xfId="0" applyNumberFormat="1" applyFont="1" applyFill="1" applyBorder="1"/>
    <xf numFmtId="0" fontId="3" fillId="0" borderId="0" xfId="1" applyFont="1" applyAlignment="1">
      <alignment vertical="top" wrapText="1"/>
    </xf>
    <xf numFmtId="0" fontId="3" fillId="0" borderId="0" xfId="0" applyFont="1"/>
    <xf numFmtId="0" fontId="29" fillId="0" borderId="4" xfId="0" applyFont="1" applyBorder="1" applyAlignment="1">
      <alignment horizontal="center" vertical="center" wrapText="1"/>
    </xf>
    <xf numFmtId="0" fontId="29" fillId="0" borderId="4" xfId="0" applyFont="1" applyBorder="1" applyAlignment="1">
      <alignment vertical="center" wrapText="1"/>
    </xf>
    <xf numFmtId="0" fontId="28" fillId="0" borderId="3" xfId="0" applyFont="1" applyBorder="1" applyAlignment="1">
      <alignment horizontal="center" vertical="center" wrapText="1"/>
    </xf>
    <xf numFmtId="2" fontId="28" fillId="0" borderId="4" xfId="0" applyNumberFormat="1" applyFont="1" applyBorder="1" applyAlignment="1">
      <alignment horizontal="center" vertical="center" wrapText="1"/>
    </xf>
    <xf numFmtId="2" fontId="28" fillId="0" borderId="1" xfId="0" applyNumberFormat="1" applyFont="1" applyBorder="1" applyAlignment="1">
      <alignment horizontal="center" vertical="center" wrapText="1"/>
    </xf>
    <xf numFmtId="2" fontId="28" fillId="0" borderId="2" xfId="0" applyNumberFormat="1" applyFont="1" applyBorder="1" applyAlignment="1">
      <alignment horizontal="center" vertical="center" wrapText="1"/>
    </xf>
    <xf numFmtId="2" fontId="28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1" applyFont="1"/>
    <xf numFmtId="0" fontId="3" fillId="0" borderId="0" xfId="1" applyFont="1" applyAlignment="1">
      <alignment wrapText="1"/>
    </xf>
    <xf numFmtId="0" fontId="3" fillId="0" borderId="0" xfId="1" applyFont="1" applyAlignment="1">
      <alignment horizontal="left" indent="4"/>
    </xf>
    <xf numFmtId="188" fontId="3" fillId="0" borderId="0" xfId="1" applyNumberFormat="1" applyFont="1" applyFill="1"/>
    <xf numFmtId="0" fontId="3" fillId="0" borderId="0" xfId="1" applyFont="1" applyFill="1"/>
    <xf numFmtId="0" fontId="3" fillId="0" borderId="9" xfId="1" applyFont="1" applyBorder="1" applyAlignment="1">
      <alignment horizontal="center"/>
    </xf>
    <xf numFmtId="0" fontId="3" fillId="0" borderId="11" xfId="0" applyFont="1" applyBorder="1"/>
    <xf numFmtId="0" fontId="3" fillId="0" borderId="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87" fontId="3" fillId="0" borderId="11" xfId="0" applyNumberFormat="1" applyFont="1" applyBorder="1"/>
    <xf numFmtId="187" fontId="3" fillId="0" borderId="12" xfId="0" applyNumberFormat="1" applyFont="1" applyBorder="1"/>
    <xf numFmtId="187" fontId="3" fillId="0" borderId="7" xfId="0" applyNumberFormat="1" applyFont="1" applyBorder="1"/>
    <xf numFmtId="187" fontId="3" fillId="0" borderId="13" xfId="0" applyNumberFormat="1" applyFont="1" applyBorder="1"/>
    <xf numFmtId="0" fontId="3" fillId="0" borderId="8" xfId="0" applyFont="1" applyBorder="1" applyAlignment="1">
      <alignment horizontal="center"/>
    </xf>
    <xf numFmtId="187" fontId="3" fillId="0" borderId="8" xfId="0" applyNumberFormat="1" applyFont="1" applyBorder="1"/>
    <xf numFmtId="187" fontId="3" fillId="0" borderId="14" xfId="0" applyNumberFormat="1" applyFont="1" applyBorder="1"/>
    <xf numFmtId="0" fontId="13" fillId="0" borderId="11" xfId="4" applyFont="1" applyBorder="1" applyAlignment="1">
      <alignment vertical="top" wrapText="1"/>
    </xf>
    <xf numFmtId="0" fontId="17" fillId="0" borderId="5" xfId="0" applyFont="1" applyBorder="1" applyAlignment="1">
      <alignment horizontal="right"/>
    </xf>
    <xf numFmtId="0" fontId="13" fillId="0" borderId="8" xfId="4" applyFont="1" applyBorder="1" applyAlignment="1">
      <alignment vertical="top" wrapText="1"/>
    </xf>
    <xf numFmtId="0" fontId="13" fillId="0" borderId="12" xfId="4" applyFont="1" applyBorder="1" applyAlignment="1">
      <alignment vertical="top" wrapText="1"/>
    </xf>
    <xf numFmtId="0" fontId="14" fillId="0" borderId="6" xfId="0" applyFont="1" applyBorder="1" applyAlignment="1">
      <alignment horizontal="right"/>
    </xf>
    <xf numFmtId="0" fontId="4" fillId="0" borderId="13" xfId="4" applyBorder="1" applyAlignment="1">
      <alignment vertical="top" wrapText="1"/>
    </xf>
    <xf numFmtId="0" fontId="0" fillId="0" borderId="6" xfId="0" applyBorder="1" applyAlignment="1">
      <alignment horizontal="right"/>
    </xf>
    <xf numFmtId="0" fontId="0" fillId="2" borderId="5" xfId="0" applyFill="1" applyBorder="1"/>
    <xf numFmtId="189" fontId="0" fillId="2" borderId="5" xfId="0" applyNumberFormat="1" applyFill="1" applyBorder="1"/>
    <xf numFmtId="0" fontId="0" fillId="0" borderId="20" xfId="0" applyBorder="1"/>
    <xf numFmtId="0" fontId="4" fillId="0" borderId="6" xfId="0" applyFont="1" applyBorder="1" applyAlignment="1">
      <alignment horizontal="right"/>
    </xf>
    <xf numFmtId="0" fontId="0" fillId="4" borderId="5" xfId="0" applyFill="1" applyBorder="1"/>
    <xf numFmtId="0" fontId="4" fillId="0" borderId="14" xfId="4" applyBorder="1" applyAlignment="1">
      <alignment vertical="top" wrapText="1"/>
    </xf>
    <xf numFmtId="0" fontId="0" fillId="0" borderId="19" xfId="0" applyBorder="1"/>
    <xf numFmtId="0" fontId="15" fillId="0" borderId="6" xfId="0" applyFont="1" applyBorder="1" applyAlignment="1">
      <alignment horizontal="right"/>
    </xf>
    <xf numFmtId="0" fontId="13" fillId="0" borderId="9" xfId="4" applyFont="1" applyBorder="1" applyAlignment="1">
      <alignment vertical="top" wrapText="1"/>
    </xf>
    <xf numFmtId="0" fontId="4" fillId="0" borderId="25" xfId="4" applyBorder="1" applyAlignment="1">
      <alignment vertical="top" wrapText="1"/>
    </xf>
    <xf numFmtId="0" fontId="4" fillId="0" borderId="26" xfId="4" applyBorder="1" applyAlignment="1">
      <alignment vertical="top" wrapText="1"/>
    </xf>
    <xf numFmtId="188" fontId="10" fillId="2" borderId="5" xfId="0" applyNumberFormat="1" applyFont="1" applyFill="1" applyBorder="1"/>
    <xf numFmtId="0" fontId="13" fillId="0" borderId="0" xfId="4" applyFont="1" applyBorder="1" applyAlignment="1">
      <alignment vertical="top" wrapText="1"/>
    </xf>
    <xf numFmtId="0" fontId="4" fillId="0" borderId="0" xfId="4" applyBorder="1" applyAlignment="1">
      <alignment vertical="top" wrapText="1"/>
    </xf>
    <xf numFmtId="0" fontId="17" fillId="0" borderId="6" xfId="0" applyFont="1" applyBorder="1" applyAlignment="1">
      <alignment horizontal="right"/>
    </xf>
    <xf numFmtId="0" fontId="0" fillId="0" borderId="6" xfId="0" applyBorder="1"/>
    <xf numFmtId="0" fontId="13" fillId="0" borderId="14" xfId="4" applyFont="1" applyBorder="1" applyAlignment="1">
      <alignment vertical="top" wrapText="1"/>
    </xf>
    <xf numFmtId="0" fontId="4" fillId="0" borderId="7" xfId="4" applyBorder="1" applyAlignment="1">
      <alignment vertical="top" wrapText="1"/>
    </xf>
    <xf numFmtId="0" fontId="4" fillId="0" borderId="8" xfId="4" applyBorder="1" applyAlignment="1">
      <alignment vertical="top" wrapText="1"/>
    </xf>
    <xf numFmtId="0" fontId="13" fillId="0" borderId="13" xfId="4" applyFont="1" applyBorder="1" applyAlignment="1">
      <alignment vertical="top" wrapText="1"/>
    </xf>
    <xf numFmtId="0" fontId="13" fillId="0" borderId="7" xfId="4" applyFont="1" applyBorder="1" applyAlignment="1">
      <alignment vertical="top" wrapText="1"/>
    </xf>
    <xf numFmtId="0" fontId="0" fillId="0" borderId="13" xfId="0" applyBorder="1"/>
    <xf numFmtId="0" fontId="4" fillId="0" borderId="5" xfId="4" applyBorder="1" applyAlignment="1">
      <alignment horizontal="right" vertical="top" wrapText="1"/>
    </xf>
    <xf numFmtId="0" fontId="4" fillId="0" borderId="0" xfId="4" applyAlignment="1">
      <alignment vertical="top" wrapText="1"/>
    </xf>
    <xf numFmtId="188" fontId="11" fillId="4" borderId="5" xfId="0" quotePrefix="1" applyNumberFormat="1" applyFont="1" applyFill="1" applyBorder="1"/>
    <xf numFmtId="0" fontId="30" fillId="0" borderId="0" xfId="4" applyFont="1" applyAlignment="1">
      <alignment vertical="top" wrapText="1"/>
    </xf>
    <xf numFmtId="0" fontId="4" fillId="0" borderId="5" xfId="0" applyFont="1" applyBorder="1" applyAlignment="1">
      <alignment horizontal="right"/>
    </xf>
    <xf numFmtId="188" fontId="13" fillId="2" borderId="5" xfId="0" quotePrefix="1" applyNumberFormat="1" applyFont="1" applyFill="1" applyBorder="1"/>
    <xf numFmtId="0" fontId="3" fillId="0" borderId="29" xfId="0" applyFont="1" applyBorder="1" applyAlignment="1">
      <alignment vertical="center" wrapText="1"/>
    </xf>
    <xf numFmtId="0" fontId="22" fillId="0" borderId="30" xfId="0" quotePrefix="1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right"/>
    </xf>
    <xf numFmtId="0" fontId="0" fillId="5" borderId="9" xfId="0" applyFill="1" applyBorder="1"/>
    <xf numFmtId="0" fontId="3" fillId="5" borderId="9" xfId="0" applyFont="1" applyFill="1" applyBorder="1" applyAlignment="1">
      <alignment horizontal="right" vertical="center" wrapText="1"/>
    </xf>
    <xf numFmtId="0" fontId="8" fillId="0" borderId="0" xfId="1" applyFont="1"/>
    <xf numFmtId="0" fontId="8" fillId="0" borderId="9" xfId="1" applyFont="1" applyBorder="1" applyAlignment="1">
      <alignment horizontal="center"/>
    </xf>
    <xf numFmtId="0" fontId="4" fillId="0" borderId="9" xfId="1" applyBorder="1" applyAlignment="1">
      <alignment horizontal="center"/>
    </xf>
    <xf numFmtId="0" fontId="4" fillId="0" borderId="9" xfId="1" applyBorder="1"/>
    <xf numFmtId="187" fontId="4" fillId="0" borderId="9" xfId="1" applyNumberFormat="1" applyBorder="1"/>
    <xf numFmtId="2" fontId="4" fillId="0" borderId="9" xfId="1" applyNumberFormat="1" applyBorder="1"/>
    <xf numFmtId="0" fontId="8" fillId="3" borderId="0" xfId="1" applyFont="1" applyFill="1"/>
    <xf numFmtId="0" fontId="4" fillId="3" borderId="0" xfId="1" applyFill="1"/>
    <xf numFmtId="188" fontId="4" fillId="3" borderId="0" xfId="1" applyNumberFormat="1" applyFill="1"/>
    <xf numFmtId="0" fontId="8" fillId="4" borderId="0" xfId="1" applyFont="1" applyFill="1"/>
    <xf numFmtId="0" fontId="4" fillId="4" borderId="0" xfId="1" applyFill="1"/>
    <xf numFmtId="188" fontId="4" fillId="4" borderId="0" xfId="1" applyNumberFormat="1" applyFill="1"/>
    <xf numFmtId="187" fontId="4" fillId="4" borderId="9" xfId="1" applyNumberFormat="1" applyFill="1" applyBorder="1"/>
    <xf numFmtId="2" fontId="4" fillId="3" borderId="9" xfId="1" applyNumberFormat="1" applyFill="1" applyBorder="1"/>
    <xf numFmtId="0" fontId="4" fillId="0" borderId="0" xfId="1" applyBorder="1" applyAlignment="1">
      <alignment horizontal="center"/>
    </xf>
    <xf numFmtId="0" fontId="4" fillId="0" borderId="0" xfId="1" applyBorder="1"/>
    <xf numFmtId="187" fontId="4" fillId="0" borderId="0" xfId="1" applyNumberFormat="1" applyBorder="1"/>
    <xf numFmtId="2" fontId="4" fillId="0" borderId="0" xfId="1" applyNumberFormat="1" applyBorder="1"/>
    <xf numFmtId="0" fontId="8" fillId="0" borderId="0" xfId="1" applyFont="1" applyBorder="1"/>
    <xf numFmtId="187" fontId="4" fillId="0" borderId="0" xfId="1" applyNumberFormat="1" applyFill="1" applyBorder="1"/>
    <xf numFmtId="2" fontId="4" fillId="0" borderId="0" xfId="1" applyNumberFormat="1" applyFill="1" applyBorder="1"/>
    <xf numFmtId="0" fontId="8" fillId="0" borderId="16" xfId="1" applyFont="1" applyBorder="1"/>
    <xf numFmtId="0" fontId="4" fillId="0" borderId="3" xfId="1" applyFont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0" fillId="7" borderId="0" xfId="0" applyFill="1"/>
    <xf numFmtId="0" fontId="4" fillId="7" borderId="0" xfId="0" applyFont="1" applyFill="1"/>
    <xf numFmtId="0" fontId="4" fillId="0" borderId="0" xfId="0" applyFont="1"/>
    <xf numFmtId="0" fontId="0" fillId="8" borderId="0" xfId="0" applyFill="1"/>
    <xf numFmtId="0" fontId="4" fillId="8" borderId="0" xfId="0" applyFont="1" applyFill="1"/>
    <xf numFmtId="0" fontId="4" fillId="9" borderId="0" xfId="0" applyFont="1" applyFill="1"/>
    <xf numFmtId="0" fontId="4" fillId="10" borderId="0" xfId="0" applyFont="1" applyFill="1"/>
    <xf numFmtId="2" fontId="27" fillId="10" borderId="4" xfId="0" applyNumberFormat="1" applyFont="1" applyFill="1" applyBorder="1" applyAlignment="1">
      <alignment horizontal="center" vertical="center" wrapText="1"/>
    </xf>
    <xf numFmtId="189" fontId="27" fillId="10" borderId="4" xfId="0" applyNumberFormat="1" applyFont="1" applyFill="1" applyBorder="1" applyAlignment="1">
      <alignment horizontal="center" vertical="center" wrapText="1"/>
    </xf>
    <xf numFmtId="2" fontId="3" fillId="10" borderId="4" xfId="0" quotePrefix="1" applyNumberFormat="1" applyFont="1" applyFill="1" applyBorder="1" applyAlignment="1">
      <alignment horizontal="center" vertical="center" wrapText="1"/>
    </xf>
    <xf numFmtId="2" fontId="3" fillId="10" borderId="4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89" fontId="0" fillId="0" borderId="0" xfId="0" applyNumberFormat="1"/>
    <xf numFmtId="189" fontId="0" fillId="10" borderId="0" xfId="0" applyNumberFormat="1" applyFill="1"/>
    <xf numFmtId="0" fontId="0" fillId="10" borderId="0" xfId="0" applyFill="1"/>
    <xf numFmtId="0" fontId="3" fillId="0" borderId="0" xfId="0" applyFont="1" applyAlignment="1">
      <alignment horizontal="left" vertical="top" wrapText="1"/>
    </xf>
    <xf numFmtId="0" fontId="29" fillId="0" borderId="10" xfId="0" applyFont="1" applyBorder="1" applyAlignment="1">
      <alignment vertical="center" wrapText="1"/>
    </xf>
    <xf numFmtId="0" fontId="29" fillId="0" borderId="3" xfId="0" applyFont="1" applyBorder="1" applyAlignment="1">
      <alignment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13" fillId="0" borderId="21" xfId="4" applyFont="1" applyBorder="1" applyAlignment="1">
      <alignment horizontal="left" vertical="top" wrapText="1"/>
    </xf>
    <xf numFmtId="0" fontId="13" fillId="0" borderId="22" xfId="4" applyFont="1" applyBorder="1" applyAlignment="1">
      <alignment horizontal="left" vertical="top" wrapText="1"/>
    </xf>
    <xf numFmtId="0" fontId="0" fillId="0" borderId="23" xfId="0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11" xfId="4" applyFont="1" applyBorder="1" applyAlignment="1">
      <alignment horizontal="left" vertical="top" wrapText="1"/>
    </xf>
    <xf numFmtId="0" fontId="13" fillId="0" borderId="18" xfId="4" applyFont="1" applyBorder="1" applyAlignment="1">
      <alignment horizontal="left" vertical="top" wrapText="1"/>
    </xf>
    <xf numFmtId="0" fontId="13" fillId="0" borderId="7" xfId="4" applyFont="1" applyBorder="1" applyAlignment="1">
      <alignment horizontal="left" vertical="top" wrapText="1"/>
    </xf>
    <xf numFmtId="0" fontId="13" fillId="0" borderId="20" xfId="4" applyFont="1" applyBorder="1" applyAlignment="1">
      <alignment horizontal="left" vertical="top" wrapText="1"/>
    </xf>
    <xf numFmtId="0" fontId="13" fillId="0" borderId="27" xfId="4" applyFont="1" applyBorder="1" applyAlignment="1">
      <alignment horizontal="left" vertical="top" wrapText="1"/>
    </xf>
    <xf numFmtId="0" fontId="13" fillId="0" borderId="0" xfId="4" applyFont="1" applyAlignment="1">
      <alignment horizontal="left" vertical="top" wrapText="1"/>
    </xf>
    <xf numFmtId="0" fontId="13" fillId="0" borderId="24" xfId="4" applyFont="1" applyBorder="1" applyAlignment="1">
      <alignment horizontal="left" vertical="top" wrapText="1"/>
    </xf>
    <xf numFmtId="0" fontId="3" fillId="0" borderId="9" xfId="1" applyFont="1" applyBorder="1" applyAlignment="1">
      <alignment horizontal="center"/>
    </xf>
    <xf numFmtId="0" fontId="3" fillId="0" borderId="0" xfId="1" applyFont="1" applyAlignment="1">
      <alignment horizontal="left" vertical="top" wrapText="1"/>
    </xf>
    <xf numFmtId="0" fontId="13" fillId="0" borderId="8" xfId="4" applyFont="1" applyBorder="1" applyAlignment="1">
      <alignment horizontal="left" vertical="top" wrapText="1"/>
    </xf>
    <xf numFmtId="0" fontId="13" fillId="0" borderId="19" xfId="4" applyFont="1" applyBorder="1" applyAlignment="1">
      <alignment horizontal="left" vertical="top" wrapText="1"/>
    </xf>
    <xf numFmtId="0" fontId="0" fillId="0" borderId="28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2 2" xfId="2"/>
    <cellStyle name="Normal 3" xfId="3"/>
    <cellStyle name="Normal_Bromide" xfId="4"/>
    <cellStyle name="Normal_kolmo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7003</xdr:colOff>
      <xdr:row>20</xdr:row>
      <xdr:rowOff>133070</xdr:rowOff>
    </xdr:from>
    <xdr:to>
      <xdr:col>2</xdr:col>
      <xdr:colOff>315165</xdr:colOff>
      <xdr:row>20</xdr:row>
      <xdr:rowOff>133070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 flipH="1">
          <a:off x="4188478" y="4343120"/>
          <a:ext cx="308162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350183</xdr:colOff>
      <xdr:row>22</xdr:row>
      <xdr:rowOff>339</xdr:rowOff>
    </xdr:from>
    <xdr:to>
      <xdr:col>4</xdr:col>
      <xdr:colOff>56030</xdr:colOff>
      <xdr:row>23</xdr:row>
      <xdr:rowOff>211012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38382" y="6947986"/>
          <a:ext cx="924486" cy="469809"/>
        </a:xfrm>
        <a:prstGeom prst="rect">
          <a:avLst/>
        </a:prstGeom>
        <a:gradFill rotWithShape="0">
          <a:gsLst>
            <a:gs pos="0">
              <a:schemeClr val="accent1"/>
            </a:gs>
            <a:gs pos="50000">
              <a:schemeClr val="bg1"/>
            </a:gs>
            <a:gs pos="100000">
              <a:schemeClr val="accent1"/>
            </a:gs>
          </a:gsLst>
          <a:lin ang="5400000" scaled="1"/>
        </a:gradFill>
        <a:ln>
          <a:noFill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312420</xdr:colOff>
          <xdr:row>19</xdr:row>
          <xdr:rowOff>60960</xdr:rowOff>
        </xdr:from>
        <xdr:to>
          <xdr:col>3</xdr:col>
          <xdr:colOff>525780</xdr:colOff>
          <xdr:row>21</xdr:row>
          <xdr:rowOff>114300</xdr:rowOff>
        </xdr:to>
        <xdr:sp macro="" textlink="">
          <xdr:nvSpPr>
            <xdr:cNvPr id="28673" name="Object 5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23</xdr:row>
          <xdr:rowOff>45720</xdr:rowOff>
        </xdr:from>
        <xdr:to>
          <xdr:col>5</xdr:col>
          <xdr:colOff>38100</xdr:colOff>
          <xdr:row>26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19</xdr:row>
          <xdr:rowOff>68580</xdr:rowOff>
        </xdr:from>
        <xdr:to>
          <xdr:col>4</xdr:col>
          <xdr:colOff>906780</xdr:colOff>
          <xdr:row>21</xdr:row>
          <xdr:rowOff>152400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21</xdr:row>
          <xdr:rowOff>30480</xdr:rowOff>
        </xdr:from>
        <xdr:to>
          <xdr:col>2</xdr:col>
          <xdr:colOff>800100</xdr:colOff>
          <xdr:row>22</xdr:row>
          <xdr:rowOff>228600</xdr:rowOff>
        </xdr:to>
        <xdr:sp macro="" textlink="">
          <xdr:nvSpPr>
            <xdr:cNvPr id="40961" name="Object 1" hidden="1">
              <a:extLst>
                <a:ext uri="{63B3BB69-23CF-44E3-9099-C40C66FF867C}">
                  <a14:compatExt spid="_x0000_s409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13</xdr:row>
          <xdr:rowOff>190500</xdr:rowOff>
        </xdr:from>
        <xdr:to>
          <xdr:col>2</xdr:col>
          <xdr:colOff>647700</xdr:colOff>
          <xdr:row>15</xdr:row>
          <xdr:rowOff>22860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24</xdr:row>
          <xdr:rowOff>106680</xdr:rowOff>
        </xdr:from>
        <xdr:to>
          <xdr:col>7</xdr:col>
          <xdr:colOff>541020</xdr:colOff>
          <xdr:row>27</xdr:row>
          <xdr:rowOff>106680</xdr:rowOff>
        </xdr:to>
        <xdr:sp macro="" textlink="">
          <xdr:nvSpPr>
            <xdr:cNvPr id="39938" name="Object 2" hidden="1">
              <a:extLst>
                <a:ext uri="{63B3BB69-23CF-44E3-9099-C40C66FF867C}">
                  <a14:compatExt spid="_x0000_s399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28</xdr:row>
          <xdr:rowOff>38100</xdr:rowOff>
        </xdr:from>
        <xdr:to>
          <xdr:col>8</xdr:col>
          <xdr:colOff>594360</xdr:colOff>
          <xdr:row>30</xdr:row>
          <xdr:rowOff>175260</xdr:rowOff>
        </xdr:to>
        <xdr:sp macro="" textlink="">
          <xdr:nvSpPr>
            <xdr:cNvPr id="39939" name="Object 3" hidden="1">
              <a:extLst>
                <a:ext uri="{63B3BB69-23CF-44E3-9099-C40C66FF867C}">
                  <a14:compatExt spid="_x0000_s399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</xdr:row>
          <xdr:rowOff>30480</xdr:rowOff>
        </xdr:from>
        <xdr:to>
          <xdr:col>2</xdr:col>
          <xdr:colOff>800100</xdr:colOff>
          <xdr:row>25</xdr:row>
          <xdr:rowOff>228600</xdr:rowOff>
        </xdr:to>
        <xdr:sp macro="" textlink="">
          <xdr:nvSpPr>
            <xdr:cNvPr id="41985" name="Object 1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23</xdr:row>
          <xdr:rowOff>45720</xdr:rowOff>
        </xdr:from>
        <xdr:to>
          <xdr:col>1</xdr:col>
          <xdr:colOff>762000</xdr:colOff>
          <xdr:row>24</xdr:row>
          <xdr:rowOff>220980</xdr:rowOff>
        </xdr:to>
        <xdr:sp macro="" textlink="">
          <xdr:nvSpPr>
            <xdr:cNvPr id="47105" name="Object 1" hidden="1">
              <a:extLst>
                <a:ext uri="{63B3BB69-23CF-44E3-9099-C40C66FF867C}">
                  <a14:compatExt spid="_x0000_s47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9.emf"/><Relationship Id="rId4" Type="http://schemas.openxmlformats.org/officeDocument/2006/relationships/oleObject" Target="../embeddings/oleObject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5.emf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oleObject" Target="../embeddings/oleObject5.bin"/><Relationship Id="rId7" Type="http://schemas.openxmlformats.org/officeDocument/2006/relationships/oleObject" Target="../embeddings/oleObject7.bin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6" Type="http://schemas.openxmlformats.org/officeDocument/2006/relationships/image" Target="../media/image7.emf"/><Relationship Id="rId5" Type="http://schemas.openxmlformats.org/officeDocument/2006/relationships/oleObject" Target="../embeddings/oleObject6.bin"/><Relationship Id="rId4" Type="http://schemas.openxmlformats.org/officeDocument/2006/relationships/image" Target="../media/image6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8.bin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4" Type="http://schemas.openxmlformats.org/officeDocument/2006/relationships/image" Target="../media/image5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7" workbookViewId="0">
      <selection activeCell="G13" sqref="G13"/>
    </sheetView>
  </sheetViews>
  <sheetFormatPr defaultRowHeight="13.2" x14ac:dyDescent="0.25"/>
  <cols>
    <col min="1" max="1" width="12.33203125" customWidth="1"/>
  </cols>
  <sheetData>
    <row r="1" spans="1:9" ht="77.25" customHeight="1" x14ac:dyDescent="0.25">
      <c r="A1" s="179" t="s">
        <v>31</v>
      </c>
      <c r="B1" s="179"/>
      <c r="C1" s="179"/>
      <c r="D1" s="179"/>
      <c r="E1" s="179"/>
      <c r="F1" s="179"/>
      <c r="G1" s="179"/>
      <c r="H1" s="179"/>
      <c r="I1" s="179"/>
    </row>
    <row r="4" spans="1:9" ht="13.8" thickBot="1" x14ac:dyDescent="0.3"/>
    <row r="5" spans="1:9" ht="24.6" thickBot="1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9" ht="23.4" thickBot="1" x14ac:dyDescent="0.3">
      <c r="A6" s="3">
        <v>1</v>
      </c>
      <c r="B6" s="4">
        <v>10.08</v>
      </c>
      <c r="C6" s="4">
        <v>9.8800000000000008</v>
      </c>
      <c r="D6" s="4">
        <v>10.19</v>
      </c>
      <c r="E6" s="4">
        <v>10.039999999999999</v>
      </c>
    </row>
    <row r="7" spans="1:9" ht="23.4" thickBot="1" x14ac:dyDescent="0.3">
      <c r="A7" s="3">
        <v>2</v>
      </c>
      <c r="B7" s="4">
        <v>10.11</v>
      </c>
      <c r="C7" s="4">
        <v>10.14</v>
      </c>
      <c r="D7" s="4">
        <v>9.7899999999999991</v>
      </c>
      <c r="E7" s="4">
        <v>9.98</v>
      </c>
    </row>
    <row r="8" spans="1:9" ht="23.4" thickBot="1" x14ac:dyDescent="0.3">
      <c r="A8" s="3">
        <v>3</v>
      </c>
      <c r="B8" s="4">
        <v>10.09</v>
      </c>
      <c r="C8" s="4">
        <v>10.02</v>
      </c>
      <c r="D8" s="4">
        <v>9.69</v>
      </c>
      <c r="E8" s="4">
        <v>10.02</v>
      </c>
    </row>
    <row r="9" spans="1:9" ht="23.4" thickBot="1" x14ac:dyDescent="0.3">
      <c r="A9" s="3">
        <v>4</v>
      </c>
      <c r="B9" s="10">
        <v>10.1</v>
      </c>
      <c r="C9" s="10">
        <v>9.8000000000000007</v>
      </c>
      <c r="D9" s="10">
        <v>10.050000000000001</v>
      </c>
      <c r="E9" s="10">
        <v>9.9700000000000006</v>
      </c>
    </row>
    <row r="10" spans="1:9" ht="23.4" thickBot="1" x14ac:dyDescent="0.3">
      <c r="A10" s="3">
        <v>5</v>
      </c>
      <c r="B10" s="4">
        <v>10.119999999999999</v>
      </c>
      <c r="C10" s="4">
        <v>10.210000000000001</v>
      </c>
      <c r="D10" s="4">
        <v>9.7799999999999994</v>
      </c>
      <c r="E10" s="4">
        <v>10.039999999999999</v>
      </c>
    </row>
    <row r="11" spans="1:9" ht="23.4" thickBot="1" x14ac:dyDescent="0.3">
      <c r="A11" s="162" t="s">
        <v>5</v>
      </c>
      <c r="B11" s="163">
        <f>AVERAGE(B6:B10)</f>
        <v>10.099999999999998</v>
      </c>
      <c r="C11" s="163">
        <f t="shared" ref="C11:E11" si="0">AVERAGE(C6:C10)</f>
        <v>10.010000000000002</v>
      </c>
      <c r="D11" s="163">
        <f t="shared" si="0"/>
        <v>9.9</v>
      </c>
      <c r="E11" s="163">
        <f t="shared" si="0"/>
        <v>10.01</v>
      </c>
    </row>
    <row r="12" spans="1:9" ht="23.4" thickBot="1" x14ac:dyDescent="0.3">
      <c r="A12" s="3" t="s">
        <v>6</v>
      </c>
      <c r="B12" s="4">
        <v>1.5800000000000002E-2</v>
      </c>
      <c r="C12" s="4">
        <v>0.17180000000000001</v>
      </c>
      <c r="D12" s="4">
        <v>0.21049999999999999</v>
      </c>
      <c r="E12" s="4">
        <v>3.32E-2</v>
      </c>
    </row>
    <row r="13" spans="1:9" ht="23.4" thickBot="1" x14ac:dyDescent="0.3">
      <c r="A13" s="3" t="s">
        <v>7</v>
      </c>
      <c r="B13" s="4">
        <v>10</v>
      </c>
      <c r="C13" s="4">
        <v>10</v>
      </c>
      <c r="D13" s="4">
        <v>10</v>
      </c>
      <c r="E13" s="4">
        <v>10</v>
      </c>
    </row>
    <row r="14" spans="1:9" ht="23.4" thickBot="1" x14ac:dyDescent="0.3">
      <c r="A14" s="3" t="s">
        <v>8</v>
      </c>
      <c r="B14" s="4">
        <v>0.1</v>
      </c>
      <c r="C14" s="4">
        <v>0.01</v>
      </c>
      <c r="D14" s="4">
        <v>-0.1</v>
      </c>
      <c r="E14" s="4">
        <v>0.01</v>
      </c>
    </row>
    <row r="15" spans="1:9" ht="25.2" thickBot="1" x14ac:dyDescent="0.3">
      <c r="A15" s="3" t="s">
        <v>9</v>
      </c>
      <c r="B15" s="5" t="s">
        <v>148</v>
      </c>
      <c r="C15" s="5" t="s">
        <v>149</v>
      </c>
      <c r="D15" s="5" t="s">
        <v>149</v>
      </c>
      <c r="E15" s="5" t="s">
        <v>148</v>
      </c>
    </row>
    <row r="16" spans="1:9" x14ac:dyDescent="0.25">
      <c r="A16" s="166" t="s">
        <v>150</v>
      </c>
      <c r="B16" s="166" t="s">
        <v>151</v>
      </c>
      <c r="C16" s="166" t="s">
        <v>152</v>
      </c>
      <c r="D16" s="166" t="s">
        <v>152</v>
      </c>
      <c r="E16" s="170" t="s">
        <v>151</v>
      </c>
    </row>
    <row r="17" spans="1:8" x14ac:dyDescent="0.25">
      <c r="A17" s="166" t="s">
        <v>153</v>
      </c>
      <c r="B17" s="166" t="s">
        <v>154</v>
      </c>
      <c r="C17" s="166" t="s">
        <v>155</v>
      </c>
      <c r="D17" s="166" t="s">
        <v>154</v>
      </c>
      <c r="E17" s="170" t="s">
        <v>155</v>
      </c>
    </row>
    <row r="18" spans="1:8" ht="24" x14ac:dyDescent="0.25">
      <c r="A18" s="11" t="s">
        <v>19</v>
      </c>
    </row>
    <row r="19" spans="1:8" ht="24.6" x14ac:dyDescent="0.25">
      <c r="A19" s="12" t="s">
        <v>20</v>
      </c>
    </row>
    <row r="20" spans="1:8" ht="24.6" x14ac:dyDescent="0.25">
      <c r="A20" s="12" t="s">
        <v>23</v>
      </c>
      <c r="E20" s="164" t="s">
        <v>1</v>
      </c>
      <c r="F20" s="170" t="s">
        <v>4</v>
      </c>
    </row>
    <row r="21" spans="1:8" ht="24.6" x14ac:dyDescent="0.25">
      <c r="A21" s="12" t="s">
        <v>24</v>
      </c>
      <c r="E21" s="167" t="s">
        <v>3</v>
      </c>
      <c r="F21" s="168" t="s">
        <v>2</v>
      </c>
      <c r="G21" s="168" t="s">
        <v>4</v>
      </c>
    </row>
    <row r="22" spans="1:8" ht="24.6" x14ac:dyDescent="0.25">
      <c r="A22" s="12" t="s">
        <v>25</v>
      </c>
      <c r="G22" s="165" t="s">
        <v>1</v>
      </c>
      <c r="H22" s="166"/>
    </row>
    <row r="23" spans="1:8" ht="24.6" x14ac:dyDescent="0.25">
      <c r="A23" s="12" t="s">
        <v>26</v>
      </c>
      <c r="D23" s="168" t="s">
        <v>2</v>
      </c>
      <c r="E23" s="168" t="s">
        <v>3</v>
      </c>
      <c r="F23" s="168" t="s">
        <v>2</v>
      </c>
      <c r="G23" s="168" t="s">
        <v>4</v>
      </c>
    </row>
    <row r="24" spans="1:8" ht="24.6" x14ac:dyDescent="0.25">
      <c r="A24" s="12" t="s">
        <v>21</v>
      </c>
    </row>
    <row r="25" spans="1:8" ht="22.8" x14ac:dyDescent="0.55000000000000004">
      <c r="A25" s="13" t="s">
        <v>22</v>
      </c>
      <c r="B25" s="169"/>
      <c r="C25" s="169" t="s">
        <v>4</v>
      </c>
    </row>
  </sheetData>
  <mergeCells count="1">
    <mergeCell ref="A1:I1"/>
  </mergeCells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C28" sqref="C28"/>
    </sheetView>
  </sheetViews>
  <sheetFormatPr defaultRowHeight="13.2" x14ac:dyDescent="0.25"/>
  <cols>
    <col min="2" max="2" width="31.5546875" customWidth="1"/>
    <col min="3" max="3" width="20.5546875" customWidth="1"/>
    <col min="4" max="4" width="21.5546875" customWidth="1"/>
    <col min="5" max="5" width="13.6640625" customWidth="1"/>
  </cols>
  <sheetData>
    <row r="1" spans="1:5" ht="24" x14ac:dyDescent="0.65">
      <c r="A1" s="67" t="s">
        <v>127</v>
      </c>
    </row>
    <row r="2" spans="1:5" ht="13.8" thickBot="1" x14ac:dyDescent="0.3"/>
    <row r="3" spans="1:5" ht="46.2" thickBot="1" x14ac:dyDescent="0.3">
      <c r="B3" s="79"/>
      <c r="C3" s="76" t="s">
        <v>82</v>
      </c>
      <c r="D3" s="76" t="s">
        <v>83</v>
      </c>
    </row>
    <row r="4" spans="1:5" ht="23.4" thickBot="1" x14ac:dyDescent="0.3">
      <c r="B4" s="20" t="s">
        <v>84</v>
      </c>
      <c r="C4" s="4">
        <v>12.5</v>
      </c>
      <c r="D4" s="4">
        <v>1.55</v>
      </c>
    </row>
    <row r="5" spans="1:5" ht="23.4" thickBot="1" x14ac:dyDescent="0.3">
      <c r="B5" s="20" t="s">
        <v>79</v>
      </c>
      <c r="C5" s="4">
        <v>11.25</v>
      </c>
      <c r="D5" s="4">
        <v>1.29</v>
      </c>
    </row>
    <row r="6" spans="1:5" ht="23.4" thickBot="1" x14ac:dyDescent="0.3">
      <c r="B6" s="20" t="s">
        <v>85</v>
      </c>
      <c r="C6" s="4">
        <v>10</v>
      </c>
      <c r="D6" s="4">
        <v>10</v>
      </c>
    </row>
    <row r="9" spans="1:5" ht="24" x14ac:dyDescent="0.25">
      <c r="B9" s="11" t="s">
        <v>41</v>
      </c>
    </row>
    <row r="10" spans="1:5" ht="22.8" x14ac:dyDescent="0.25">
      <c r="B10" s="78" t="s">
        <v>86</v>
      </c>
    </row>
    <row r="12" spans="1:5" ht="13.8" thickBot="1" x14ac:dyDescent="0.3"/>
    <row r="13" spans="1:5" ht="20.100000000000001" customHeight="1" thickTop="1" thickBot="1" x14ac:dyDescent="0.4">
      <c r="A13" s="118"/>
      <c r="B13" s="99">
        <v>1</v>
      </c>
      <c r="C13" s="102" t="s">
        <v>97</v>
      </c>
      <c r="D13" s="120" t="s">
        <v>27</v>
      </c>
      <c r="E13" s="57"/>
    </row>
    <row r="14" spans="1:5" ht="20.100000000000001" customHeight="1" thickTop="1" thickBot="1" x14ac:dyDescent="0.4">
      <c r="A14" s="118"/>
      <c r="B14" s="101" t="s">
        <v>98</v>
      </c>
      <c r="C14" s="122" t="s">
        <v>98</v>
      </c>
      <c r="D14" s="120" t="s">
        <v>28</v>
      </c>
      <c r="E14" s="57"/>
    </row>
    <row r="15" spans="1:5" ht="20.100000000000001" customHeight="1" thickTop="1" thickBot="1" x14ac:dyDescent="0.3">
      <c r="A15" s="118"/>
      <c r="B15" s="99">
        <v>2</v>
      </c>
      <c r="C15" s="102" t="s">
        <v>99</v>
      </c>
      <c r="D15" s="103" t="s">
        <v>46</v>
      </c>
      <c r="E15" s="62"/>
    </row>
    <row r="16" spans="1:5" ht="20.100000000000001" customHeight="1" thickTop="1" thickBot="1" x14ac:dyDescent="0.4">
      <c r="A16" s="119"/>
      <c r="B16" s="123"/>
      <c r="C16" s="125" t="s">
        <v>100</v>
      </c>
      <c r="D16" s="103" t="s">
        <v>109</v>
      </c>
      <c r="E16" s="59"/>
    </row>
    <row r="17" spans="1:5" ht="20.100000000000001" customHeight="1" thickTop="1" thickBot="1" x14ac:dyDescent="0.4">
      <c r="A17" s="119"/>
      <c r="B17" s="123"/>
      <c r="C17" s="125" t="s">
        <v>102</v>
      </c>
      <c r="D17" s="103" t="s">
        <v>110</v>
      </c>
      <c r="E17" s="59"/>
    </row>
    <row r="18" spans="1:5" ht="20.100000000000001" customHeight="1" thickTop="1" thickBot="1" x14ac:dyDescent="0.4">
      <c r="A18" s="119"/>
      <c r="B18" s="102">
        <v>3</v>
      </c>
      <c r="C18" s="102" t="s">
        <v>106</v>
      </c>
      <c r="D18" s="105" t="s">
        <v>111</v>
      </c>
      <c r="E18" s="117"/>
    </row>
    <row r="19" spans="1:5" ht="20.100000000000001" customHeight="1" thickTop="1" thickBot="1" x14ac:dyDescent="0.4">
      <c r="A19" s="118"/>
      <c r="B19" s="104"/>
      <c r="C19" s="104"/>
      <c r="D19" s="105" t="s">
        <v>112</v>
      </c>
      <c r="E19" s="60"/>
    </row>
    <row r="20" spans="1:5" ht="20.100000000000001" customHeight="1" thickTop="1" thickBot="1" x14ac:dyDescent="0.3">
      <c r="A20" s="119"/>
      <c r="B20" s="127"/>
      <c r="C20" s="127"/>
      <c r="D20" s="113" t="s">
        <v>47</v>
      </c>
      <c r="E20" s="65"/>
    </row>
    <row r="21" spans="1:5" ht="20.100000000000001" customHeight="1" thickTop="1" thickBot="1" x14ac:dyDescent="0.3">
      <c r="A21" s="118"/>
      <c r="B21" s="114">
        <v>4</v>
      </c>
      <c r="C21" s="114" t="s">
        <v>107</v>
      </c>
      <c r="D21" s="121" t="s">
        <v>18</v>
      </c>
      <c r="E21" s="17" t="str">
        <f>IF(E19&lt;E18,"  Accept H0","  Reject H0")</f>
        <v xml:space="preserve">  Reject H0</v>
      </c>
    </row>
    <row r="22" spans="1:5" ht="20.100000000000001" customHeight="1" thickTop="1" thickBot="1" x14ac:dyDescent="0.3">
      <c r="A22" s="118"/>
      <c r="B22" s="122">
        <v>5</v>
      </c>
      <c r="C22" s="122" t="s">
        <v>108</v>
      </c>
      <c r="D22" s="201" t="str">
        <f>IF(E19&lt;E18,"วิธีวิเคราะห์มีความเที่ยง","วิธีวิเคราะห์ไม่มีความเที่ยง")</f>
        <v>วิธีวิเคราะห์ไม่มีความเที่ยง</v>
      </c>
      <c r="E22" s="189"/>
    </row>
    <row r="23" spans="1:5" ht="13.8" thickTop="1" x14ac:dyDescent="0.25"/>
  </sheetData>
  <mergeCells count="1">
    <mergeCell ref="D22:E2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1"/>
  <sheetViews>
    <sheetView workbookViewId="0">
      <selection activeCell="F32" sqref="F32"/>
    </sheetView>
  </sheetViews>
  <sheetFormatPr defaultRowHeight="13.2" x14ac:dyDescent="0.25"/>
  <cols>
    <col min="1" max="1" width="16.5546875" customWidth="1"/>
    <col min="2" max="2" width="15.5546875" customWidth="1"/>
    <col min="3" max="3" width="19" customWidth="1"/>
    <col min="4" max="4" width="15.109375" customWidth="1"/>
    <col min="5" max="5" width="11.6640625" customWidth="1"/>
    <col min="6" max="6" width="15.5546875" customWidth="1"/>
  </cols>
  <sheetData>
    <row r="1" spans="1:6" ht="76.5" customHeight="1" x14ac:dyDescent="0.25">
      <c r="A1" s="179" t="s">
        <v>128</v>
      </c>
      <c r="B1" s="179"/>
      <c r="C1" s="179"/>
      <c r="D1" s="179"/>
      <c r="E1" s="179"/>
      <c r="F1" s="179"/>
    </row>
    <row r="2" spans="1:6" ht="5.25" customHeight="1" x14ac:dyDescent="0.25">
      <c r="A2" s="179"/>
      <c r="B2" s="179"/>
      <c r="C2" s="179"/>
      <c r="D2" s="179"/>
      <c r="E2" s="179"/>
      <c r="F2" s="179"/>
    </row>
    <row r="4" spans="1:6" ht="22.8" x14ac:dyDescent="0.55000000000000004">
      <c r="A4" s="87"/>
      <c r="B4" s="202" t="s">
        <v>63</v>
      </c>
      <c r="C4" s="203"/>
    </row>
    <row r="5" spans="1:6" ht="22.8" x14ac:dyDescent="0.55000000000000004">
      <c r="A5" s="88" t="s">
        <v>30</v>
      </c>
      <c r="B5" s="89" t="s">
        <v>53</v>
      </c>
      <c r="C5" s="90" t="s">
        <v>54</v>
      </c>
    </row>
    <row r="6" spans="1:6" ht="22.8" x14ac:dyDescent="0.55000000000000004">
      <c r="A6" s="91" t="s">
        <v>55</v>
      </c>
      <c r="B6" s="92">
        <v>20</v>
      </c>
      <c r="C6" s="93">
        <v>16.399999999999999</v>
      </c>
    </row>
    <row r="7" spans="1:6" ht="22.8" x14ac:dyDescent="0.55000000000000004">
      <c r="A7" s="88" t="s">
        <v>56</v>
      </c>
      <c r="B7" s="94">
        <v>18</v>
      </c>
      <c r="C7" s="95">
        <v>15.2</v>
      </c>
    </row>
    <row r="8" spans="1:6" ht="22.8" x14ac:dyDescent="0.55000000000000004">
      <c r="A8" s="88" t="s">
        <v>57</v>
      </c>
      <c r="B8" s="94">
        <v>19.8</v>
      </c>
      <c r="C8" s="95">
        <v>15.2</v>
      </c>
    </row>
    <row r="9" spans="1:6" ht="22.8" x14ac:dyDescent="0.55000000000000004">
      <c r="A9" s="88" t="s">
        <v>58</v>
      </c>
      <c r="B9" s="94">
        <v>13.4</v>
      </c>
      <c r="C9" s="95">
        <v>11.3</v>
      </c>
    </row>
    <row r="10" spans="1:6" ht="22.8" x14ac:dyDescent="0.55000000000000004">
      <c r="A10" s="88" t="s">
        <v>59</v>
      </c>
      <c r="B10" s="94">
        <v>13.9</v>
      </c>
      <c r="C10" s="95">
        <v>13.4</v>
      </c>
    </row>
    <row r="11" spans="1:6" ht="22.8" x14ac:dyDescent="0.55000000000000004">
      <c r="A11" s="88" t="s">
        <v>60</v>
      </c>
      <c r="B11" s="94">
        <v>13.4</v>
      </c>
      <c r="C11" s="95">
        <v>12.7</v>
      </c>
    </row>
    <row r="12" spans="1:6" ht="22.8" x14ac:dyDescent="0.55000000000000004">
      <c r="A12" s="88" t="s">
        <v>61</v>
      </c>
      <c r="B12" s="94">
        <v>16</v>
      </c>
      <c r="C12" s="95">
        <v>14.6</v>
      </c>
    </row>
    <row r="13" spans="1:6" ht="22.8" x14ac:dyDescent="0.55000000000000004">
      <c r="A13" s="96" t="s">
        <v>62</v>
      </c>
      <c r="B13" s="97">
        <v>21</v>
      </c>
      <c r="C13" s="98">
        <v>19.5</v>
      </c>
    </row>
    <row r="16" spans="1:6" ht="24" x14ac:dyDescent="0.25">
      <c r="A16" s="11" t="s">
        <v>41</v>
      </c>
    </row>
    <row r="17" spans="1:5" ht="22.8" x14ac:dyDescent="0.25">
      <c r="A17" s="78" t="s">
        <v>96</v>
      </c>
    </row>
    <row r="18" spans="1:5" ht="13.8" thickBot="1" x14ac:dyDescent="0.3"/>
    <row r="19" spans="1:5" ht="20.100000000000001" customHeight="1" thickTop="1" thickBot="1" x14ac:dyDescent="0.4">
      <c r="A19" s="99">
        <v>1</v>
      </c>
      <c r="B19" s="190" t="s">
        <v>97</v>
      </c>
      <c r="C19" s="191"/>
      <c r="D19" s="14" t="s">
        <v>27</v>
      </c>
      <c r="E19" s="100"/>
    </row>
    <row r="20" spans="1:5" ht="20.100000000000001" customHeight="1" thickTop="1" thickBot="1" x14ac:dyDescent="0.4">
      <c r="A20" s="101" t="s">
        <v>98</v>
      </c>
      <c r="B20" s="199" t="s">
        <v>98</v>
      </c>
      <c r="C20" s="200"/>
      <c r="D20" s="14" t="s">
        <v>28</v>
      </c>
      <c r="E20" s="100"/>
    </row>
    <row r="21" spans="1:5" ht="20.100000000000001" customHeight="1" thickTop="1" thickBot="1" x14ac:dyDescent="0.3">
      <c r="A21" s="102">
        <v>2</v>
      </c>
      <c r="B21" s="190" t="s">
        <v>99</v>
      </c>
      <c r="C21" s="191"/>
      <c r="D21" s="103" t="s">
        <v>46</v>
      </c>
      <c r="E21" s="62"/>
    </row>
    <row r="22" spans="1:5" ht="20.100000000000001" customHeight="1" thickTop="1" thickBot="1" x14ac:dyDescent="0.3">
      <c r="A22" s="104"/>
      <c r="B22" s="192" t="s">
        <v>100</v>
      </c>
      <c r="C22" s="193"/>
      <c r="D22" s="105" t="s">
        <v>101</v>
      </c>
      <c r="E22" s="106"/>
    </row>
    <row r="23" spans="1:5" ht="20.100000000000001" customHeight="1" thickTop="1" thickBot="1" x14ac:dyDescent="0.3">
      <c r="A23" s="104"/>
      <c r="B23" s="192" t="s">
        <v>102</v>
      </c>
      <c r="C23" s="193"/>
      <c r="D23" s="105" t="s">
        <v>103</v>
      </c>
      <c r="E23" s="107"/>
    </row>
    <row r="24" spans="1:5" ht="20.100000000000001" customHeight="1" thickTop="1" thickBot="1" x14ac:dyDescent="0.3">
      <c r="A24" s="104"/>
      <c r="B24" s="18"/>
      <c r="C24" s="108"/>
      <c r="D24" s="105" t="s">
        <v>104</v>
      </c>
      <c r="E24" s="107"/>
    </row>
    <row r="25" spans="1:5" ht="20.100000000000001" customHeight="1" thickTop="1" thickBot="1" x14ac:dyDescent="0.3">
      <c r="A25" s="104"/>
      <c r="B25" s="18"/>
      <c r="C25" s="108"/>
      <c r="D25" s="109" t="s">
        <v>105</v>
      </c>
      <c r="E25" s="110"/>
    </row>
    <row r="26" spans="1:5" ht="20.100000000000001" customHeight="1" thickTop="1" thickBot="1" x14ac:dyDescent="0.4">
      <c r="A26" s="111"/>
      <c r="B26" s="19"/>
      <c r="C26" s="112"/>
      <c r="D26" s="105" t="s">
        <v>50</v>
      </c>
      <c r="E26" s="16"/>
    </row>
    <row r="27" spans="1:5" ht="20.100000000000001" customHeight="1" thickTop="1" thickBot="1" x14ac:dyDescent="0.4">
      <c r="A27" s="102">
        <v>3</v>
      </c>
      <c r="B27" s="190" t="s">
        <v>106</v>
      </c>
      <c r="C27" s="191"/>
      <c r="D27" s="105" t="s">
        <v>51</v>
      </c>
      <c r="E27" s="16"/>
    </row>
    <row r="28" spans="1:5" ht="20.100000000000001" customHeight="1" thickTop="1" thickBot="1" x14ac:dyDescent="0.3">
      <c r="A28" s="111"/>
      <c r="B28" s="19"/>
      <c r="C28" s="112" t="s">
        <v>98</v>
      </c>
      <c r="D28" s="113" t="s">
        <v>47</v>
      </c>
      <c r="E28" s="65"/>
    </row>
    <row r="29" spans="1:5" ht="20.100000000000001" customHeight="1" thickTop="1" thickBot="1" x14ac:dyDescent="0.3">
      <c r="A29" s="114">
        <v>4</v>
      </c>
      <c r="B29" s="186" t="s">
        <v>107</v>
      </c>
      <c r="C29" s="187"/>
      <c r="D29" s="62" t="s">
        <v>18</v>
      </c>
      <c r="E29" s="17" t="str">
        <f>IF(E27&lt;E26,"  Accept H0","  Reject H0")</f>
        <v xml:space="preserve">  Reject H0</v>
      </c>
    </row>
    <row r="30" spans="1:5" ht="20.100000000000001" customHeight="1" thickTop="1" thickBot="1" x14ac:dyDescent="0.3">
      <c r="A30" s="114">
        <v>5</v>
      </c>
      <c r="B30" s="186" t="s">
        <v>108</v>
      </c>
      <c r="C30" s="187"/>
      <c r="D30" s="188" t="str">
        <f>IF(E27&lt;E26,"ค่าเฉลี่ยไม่แตกต่าง","ค่าเฉลี่ยแตกต่าง")</f>
        <v>ค่าเฉลี่ยแตกต่าง</v>
      </c>
      <c r="E30" s="189"/>
    </row>
    <row r="31" spans="1:5" ht="13.8" thickTop="1" x14ac:dyDescent="0.25"/>
  </sheetData>
  <mergeCells count="11">
    <mergeCell ref="B23:C23"/>
    <mergeCell ref="B27:C27"/>
    <mergeCell ref="B29:C29"/>
    <mergeCell ref="B30:C30"/>
    <mergeCell ref="D30:E30"/>
    <mergeCell ref="B22:C22"/>
    <mergeCell ref="A1:F2"/>
    <mergeCell ref="B4:C4"/>
    <mergeCell ref="B19:C19"/>
    <mergeCell ref="B20:C20"/>
    <mergeCell ref="B21:C21"/>
  </mergeCells>
  <pageMargins left="0.75" right="0.75" top="1" bottom="1" header="0.5" footer="0.5"/>
  <pageSetup paperSize="9" orientation="portrait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47105" r:id="rId4">
          <objectPr defaultSize="0" autoPict="0" r:id="rId5">
            <anchor moveWithCells="1">
              <from>
                <xdr:col>1</xdr:col>
                <xdr:colOff>45720</xdr:colOff>
                <xdr:row>23</xdr:row>
                <xdr:rowOff>45720</xdr:rowOff>
              </from>
              <to>
                <xdr:col>1</xdr:col>
                <xdr:colOff>762000</xdr:colOff>
                <xdr:row>24</xdr:row>
                <xdr:rowOff>220980</xdr:rowOff>
              </to>
            </anchor>
          </objectPr>
        </oleObject>
      </mc:Choice>
      <mc:Fallback>
        <oleObject progId="Equation.3" shapeId="47105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4" workbookViewId="0">
      <selection activeCell="G6" sqref="G6"/>
    </sheetView>
  </sheetViews>
  <sheetFormatPr defaultRowHeight="13.2" x14ac:dyDescent="0.25"/>
  <cols>
    <col min="2" max="2" width="12.33203125" customWidth="1"/>
    <col min="3" max="3" width="15.109375" customWidth="1"/>
    <col min="4" max="4" width="14.44140625" customWidth="1"/>
  </cols>
  <sheetData>
    <row r="1" spans="1:13" ht="106.5" customHeight="1" x14ac:dyDescent="0.25">
      <c r="A1" s="204" t="s">
        <v>129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3.8" thickBot="1" x14ac:dyDescent="0.3"/>
    <row r="3" spans="1:13" ht="23.4" thickBot="1" x14ac:dyDescent="0.3">
      <c r="B3" s="79"/>
      <c r="C3" s="205" t="s">
        <v>87</v>
      </c>
      <c r="D3" s="206"/>
    </row>
    <row r="4" spans="1:13" ht="23.4" thickBot="1" x14ac:dyDescent="0.3">
      <c r="B4" s="3" t="s">
        <v>88</v>
      </c>
      <c r="C4" s="4" t="s">
        <v>89</v>
      </c>
      <c r="D4" s="4" t="s">
        <v>90</v>
      </c>
    </row>
    <row r="5" spans="1:13" ht="23.4" thickBot="1" x14ac:dyDescent="0.3">
      <c r="B5" s="3">
        <v>1</v>
      </c>
      <c r="C5" s="4">
        <v>10.5</v>
      </c>
      <c r="D5" s="4">
        <v>10.4</v>
      </c>
    </row>
    <row r="6" spans="1:13" ht="23.4" thickBot="1" x14ac:dyDescent="0.3">
      <c r="B6" s="3">
        <v>2</v>
      </c>
      <c r="C6" s="4">
        <v>9.6</v>
      </c>
      <c r="D6" s="4">
        <v>9.5</v>
      </c>
    </row>
    <row r="7" spans="1:13" ht="23.4" thickBot="1" x14ac:dyDescent="0.3">
      <c r="B7" s="3">
        <v>3</v>
      </c>
      <c r="C7" s="4">
        <v>10.4</v>
      </c>
      <c r="D7" s="4">
        <v>9.9</v>
      </c>
    </row>
    <row r="8" spans="1:13" ht="23.4" thickBot="1" x14ac:dyDescent="0.3">
      <c r="B8" s="3">
        <v>4</v>
      </c>
      <c r="C8" s="4">
        <v>9.5</v>
      </c>
      <c r="D8" s="4">
        <v>9.9</v>
      </c>
    </row>
    <row r="9" spans="1:13" ht="23.4" thickBot="1" x14ac:dyDescent="0.3">
      <c r="B9" s="3">
        <v>5</v>
      </c>
      <c r="C9" s="4">
        <v>10</v>
      </c>
      <c r="D9" s="4">
        <v>9.6999999999999993</v>
      </c>
    </row>
    <row r="10" spans="1:13" ht="23.4" thickBot="1" x14ac:dyDescent="0.3">
      <c r="B10" s="3">
        <v>6</v>
      </c>
      <c r="C10" s="4">
        <v>9.6</v>
      </c>
      <c r="D10" s="4">
        <v>10.1</v>
      </c>
    </row>
    <row r="11" spans="1:13" ht="23.4" thickBot="1" x14ac:dyDescent="0.3">
      <c r="B11" s="3">
        <v>7</v>
      </c>
      <c r="C11" s="4">
        <v>9.8000000000000007</v>
      </c>
      <c r="D11" s="4">
        <v>10.4</v>
      </c>
    </row>
    <row r="12" spans="1:13" ht="23.4" thickBot="1" x14ac:dyDescent="0.3">
      <c r="B12" s="3">
        <v>8</v>
      </c>
      <c r="C12" s="4">
        <v>9.8000000000000007</v>
      </c>
      <c r="D12" s="4">
        <v>10.199999999999999</v>
      </c>
    </row>
    <row r="13" spans="1:13" ht="23.4" thickBot="1" x14ac:dyDescent="0.3">
      <c r="B13" s="3">
        <v>9</v>
      </c>
      <c r="C13" s="4">
        <v>10.8</v>
      </c>
      <c r="D13" s="4">
        <v>10.7</v>
      </c>
    </row>
    <row r="14" spans="1:13" ht="23.4" thickBot="1" x14ac:dyDescent="0.3">
      <c r="B14" s="3">
        <v>10</v>
      </c>
      <c r="C14" s="4">
        <v>10.199999999999999</v>
      </c>
      <c r="D14" s="4">
        <v>10</v>
      </c>
    </row>
    <row r="15" spans="1:13" ht="23.4" thickBot="1" x14ac:dyDescent="0.3">
      <c r="B15" s="3">
        <v>11</v>
      </c>
      <c r="C15" s="4">
        <v>9.8000000000000007</v>
      </c>
      <c r="D15" s="4">
        <v>9.5</v>
      </c>
    </row>
    <row r="16" spans="1:13" ht="23.4" thickBot="1" x14ac:dyDescent="0.3">
      <c r="B16" s="3">
        <v>12</v>
      </c>
      <c r="C16" s="4">
        <v>10.199999999999999</v>
      </c>
      <c r="D16" s="4">
        <v>10</v>
      </c>
    </row>
    <row r="19" spans="2:3" ht="24" x14ac:dyDescent="0.65">
      <c r="B19" s="77" t="s">
        <v>41</v>
      </c>
      <c r="C19" s="67"/>
    </row>
    <row r="20" spans="2:3" ht="22.8" x14ac:dyDescent="0.55000000000000004">
      <c r="B20" s="67"/>
      <c r="C20" s="67" t="s">
        <v>91</v>
      </c>
    </row>
  </sheetData>
  <mergeCells count="2">
    <mergeCell ref="A1:M1"/>
    <mergeCell ref="C3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13" zoomScale="140" zoomScaleNormal="140" workbookViewId="0">
      <selection activeCell="I9" sqref="I9"/>
    </sheetView>
  </sheetViews>
  <sheetFormatPr defaultColWidth="9.109375" defaultRowHeight="13.2" x14ac:dyDescent="0.25"/>
  <cols>
    <col min="1" max="10" width="9.109375" style="6"/>
    <col min="11" max="11" width="10.33203125" style="6" bestFit="1" customWidth="1"/>
    <col min="12" max="16384" width="9.109375" style="6"/>
  </cols>
  <sheetData>
    <row r="1" spans="1:13" ht="15.9" customHeight="1" x14ac:dyDescent="0.25">
      <c r="A1" s="139" t="s">
        <v>147</v>
      </c>
    </row>
    <row r="2" spans="1:13" ht="15.9" customHeight="1" x14ac:dyDescent="0.25">
      <c r="A2" s="6" t="s">
        <v>130</v>
      </c>
    </row>
    <row r="3" spans="1:13" ht="15.9" customHeight="1" x14ac:dyDescent="0.25">
      <c r="A3" s="140" t="s">
        <v>131</v>
      </c>
      <c r="B3" s="140">
        <v>1</v>
      </c>
      <c r="C3" s="140">
        <v>2</v>
      </c>
      <c r="D3" s="140">
        <v>3</v>
      </c>
      <c r="E3" s="140">
        <v>4</v>
      </c>
      <c r="F3" s="140">
        <v>5</v>
      </c>
      <c r="G3" s="140" t="s">
        <v>132</v>
      </c>
      <c r="H3" s="140" t="s">
        <v>133</v>
      </c>
      <c r="I3" s="140" t="s">
        <v>134</v>
      </c>
    </row>
    <row r="4" spans="1:13" ht="15.9" customHeight="1" x14ac:dyDescent="0.25">
      <c r="A4" s="141">
        <v>1</v>
      </c>
      <c r="B4" s="142">
        <v>13</v>
      </c>
      <c r="C4" s="142">
        <v>8</v>
      </c>
      <c r="D4" s="142">
        <v>2</v>
      </c>
      <c r="E4" s="142">
        <v>5</v>
      </c>
      <c r="F4" s="142">
        <v>8</v>
      </c>
      <c r="G4" s="143"/>
      <c r="H4" s="142"/>
      <c r="I4" s="144"/>
      <c r="K4" s="145" t="s">
        <v>135</v>
      </c>
      <c r="L4" s="146" t="s">
        <v>136</v>
      </c>
      <c r="M4" s="146">
        <v>5</v>
      </c>
    </row>
    <row r="5" spans="1:13" ht="15.9" customHeight="1" x14ac:dyDescent="0.35">
      <c r="A5" s="141">
        <v>2</v>
      </c>
      <c r="B5" s="142">
        <v>0</v>
      </c>
      <c r="C5" s="142">
        <v>6</v>
      </c>
      <c r="D5" s="142">
        <v>1</v>
      </c>
      <c r="E5" s="142">
        <v>9</v>
      </c>
      <c r="F5" s="142">
        <v>15</v>
      </c>
      <c r="G5" s="143"/>
      <c r="H5" s="142"/>
      <c r="I5" s="144"/>
      <c r="K5" s="146"/>
      <c r="L5" s="146" t="s">
        <v>137</v>
      </c>
      <c r="M5" s="146">
        <v>2.1139999999999999</v>
      </c>
    </row>
    <row r="6" spans="1:13" ht="15.9" customHeight="1" x14ac:dyDescent="0.35">
      <c r="A6" s="141">
        <v>3</v>
      </c>
      <c r="B6" s="142">
        <v>4</v>
      </c>
      <c r="C6" s="142">
        <v>2</v>
      </c>
      <c r="D6" s="142">
        <v>4</v>
      </c>
      <c r="E6" s="142">
        <v>3</v>
      </c>
      <c r="F6" s="142">
        <v>4</v>
      </c>
      <c r="G6" s="143"/>
      <c r="H6" s="142"/>
      <c r="I6" s="144"/>
      <c r="K6" s="146"/>
      <c r="L6" s="146" t="s">
        <v>138</v>
      </c>
      <c r="M6" s="146">
        <v>0</v>
      </c>
    </row>
    <row r="7" spans="1:13" ht="15.9" customHeight="1" x14ac:dyDescent="0.25">
      <c r="A7" s="141">
        <v>4</v>
      </c>
      <c r="B7" s="142">
        <v>3</v>
      </c>
      <c r="C7" s="142">
        <v>15</v>
      </c>
      <c r="D7" s="142">
        <v>8</v>
      </c>
      <c r="E7" s="142">
        <v>3</v>
      </c>
      <c r="F7" s="142">
        <v>5</v>
      </c>
      <c r="G7" s="143"/>
      <c r="H7" s="142"/>
      <c r="I7" s="144"/>
      <c r="K7" s="146"/>
      <c r="L7" s="146"/>
      <c r="M7" s="146"/>
    </row>
    <row r="8" spans="1:13" ht="15.9" customHeight="1" x14ac:dyDescent="0.25">
      <c r="A8" s="141">
        <v>5</v>
      </c>
      <c r="B8" s="142">
        <v>5</v>
      </c>
      <c r="C8" s="142">
        <v>10</v>
      </c>
      <c r="D8" s="142">
        <v>5</v>
      </c>
      <c r="E8" s="142">
        <v>4</v>
      </c>
      <c r="F8" s="142">
        <v>0</v>
      </c>
      <c r="G8" s="143"/>
      <c r="H8" s="142"/>
      <c r="I8" s="144"/>
      <c r="K8" s="146" t="s">
        <v>139</v>
      </c>
      <c r="L8" s="147"/>
      <c r="M8" s="146"/>
    </row>
    <row r="9" spans="1:13" ht="15.9" customHeight="1" x14ac:dyDescent="0.25">
      <c r="A9" s="141">
        <v>6</v>
      </c>
      <c r="B9" s="142">
        <v>9</v>
      </c>
      <c r="C9" s="142">
        <v>5</v>
      </c>
      <c r="D9" s="142">
        <v>13</v>
      </c>
      <c r="E9" s="142">
        <v>7</v>
      </c>
      <c r="F9" s="142">
        <v>7</v>
      </c>
      <c r="G9" s="143"/>
      <c r="H9" s="142"/>
      <c r="I9" s="144"/>
      <c r="K9" s="146" t="s">
        <v>118</v>
      </c>
      <c r="L9" s="147"/>
      <c r="M9" s="146"/>
    </row>
    <row r="10" spans="1:13" ht="15.9" customHeight="1" x14ac:dyDescent="0.25">
      <c r="A10" s="141">
        <v>7</v>
      </c>
      <c r="B10" s="142">
        <v>0</v>
      </c>
      <c r="C10" s="142">
        <v>4</v>
      </c>
      <c r="D10" s="142">
        <v>4</v>
      </c>
      <c r="E10" s="142">
        <v>3</v>
      </c>
      <c r="F10" s="142">
        <v>9</v>
      </c>
      <c r="G10" s="143"/>
      <c r="H10" s="142"/>
      <c r="I10" s="144"/>
      <c r="K10" s="146" t="s">
        <v>119</v>
      </c>
      <c r="L10" s="146"/>
      <c r="M10" s="146"/>
    </row>
    <row r="11" spans="1:13" ht="15.9" customHeight="1" x14ac:dyDescent="0.25">
      <c r="A11" s="141">
        <v>8</v>
      </c>
      <c r="B11" s="142">
        <v>9</v>
      </c>
      <c r="C11" s="142">
        <v>3</v>
      </c>
      <c r="D11" s="142">
        <v>0</v>
      </c>
      <c r="E11" s="142">
        <v>6</v>
      </c>
      <c r="F11" s="142">
        <v>0</v>
      </c>
      <c r="G11" s="143"/>
      <c r="H11" s="142"/>
      <c r="I11" s="144"/>
    </row>
    <row r="12" spans="1:13" ht="15.9" customHeight="1" x14ac:dyDescent="0.25">
      <c r="A12" s="141">
        <v>9</v>
      </c>
      <c r="B12" s="142">
        <v>14</v>
      </c>
      <c r="C12" s="142">
        <v>0</v>
      </c>
      <c r="D12" s="142">
        <v>0</v>
      </c>
      <c r="E12" s="142">
        <v>5</v>
      </c>
      <c r="F12" s="142">
        <v>3</v>
      </c>
      <c r="G12" s="143"/>
      <c r="H12" s="142"/>
      <c r="I12" s="144"/>
    </row>
    <row r="13" spans="1:13" ht="15.9" customHeight="1" x14ac:dyDescent="0.25">
      <c r="A13" s="141">
        <v>10</v>
      </c>
      <c r="B13" s="142">
        <v>3</v>
      </c>
      <c r="C13" s="142">
        <v>9</v>
      </c>
      <c r="D13" s="142">
        <v>5</v>
      </c>
      <c r="E13" s="142">
        <v>0</v>
      </c>
      <c r="F13" s="142">
        <v>2</v>
      </c>
      <c r="G13" s="143"/>
      <c r="H13" s="142"/>
      <c r="I13" s="144"/>
      <c r="K13" s="145" t="s">
        <v>140</v>
      </c>
      <c r="L13" s="146" t="s">
        <v>136</v>
      </c>
      <c r="M13" s="146">
        <v>5</v>
      </c>
    </row>
    <row r="14" spans="1:13" ht="15.9" customHeight="1" x14ac:dyDescent="0.35">
      <c r="A14" s="141">
        <v>11</v>
      </c>
      <c r="B14" s="142">
        <v>5</v>
      </c>
      <c r="C14" s="142">
        <v>8</v>
      </c>
      <c r="D14" s="142">
        <v>0</v>
      </c>
      <c r="E14" s="142">
        <v>7</v>
      </c>
      <c r="F14" s="142">
        <v>8</v>
      </c>
      <c r="G14" s="143"/>
      <c r="H14" s="142"/>
      <c r="I14" s="144"/>
      <c r="K14" s="146"/>
      <c r="L14" s="146" t="s">
        <v>141</v>
      </c>
      <c r="M14" s="146">
        <v>0.57699999999999996</v>
      </c>
    </row>
    <row r="15" spans="1:13" ht="15.9" customHeight="1" x14ac:dyDescent="0.25">
      <c r="A15" s="141">
        <v>12</v>
      </c>
      <c r="B15" s="142">
        <v>3</v>
      </c>
      <c r="C15" s="142">
        <v>2</v>
      </c>
      <c r="D15" s="142">
        <v>2</v>
      </c>
      <c r="E15" s="142">
        <v>7</v>
      </c>
      <c r="F15" s="142">
        <v>4</v>
      </c>
      <c r="G15" s="143"/>
      <c r="H15" s="142"/>
      <c r="I15" s="144"/>
      <c r="K15" s="146"/>
      <c r="L15" s="146"/>
      <c r="M15" s="146"/>
    </row>
    <row r="16" spans="1:13" ht="15.9" customHeight="1" x14ac:dyDescent="0.25">
      <c r="A16" s="141">
        <v>13</v>
      </c>
      <c r="B16" s="142">
        <v>5</v>
      </c>
      <c r="C16" s="142">
        <v>11</v>
      </c>
      <c r="D16" s="142">
        <v>14</v>
      </c>
      <c r="E16" s="142">
        <v>8</v>
      </c>
      <c r="F16" s="142">
        <v>3</v>
      </c>
      <c r="G16" s="143"/>
      <c r="H16" s="142"/>
      <c r="I16" s="144"/>
      <c r="K16" s="146" t="s">
        <v>139</v>
      </c>
      <c r="L16" s="147"/>
      <c r="M16" s="146"/>
    </row>
    <row r="17" spans="1:13" ht="15.9" customHeight="1" x14ac:dyDescent="0.25">
      <c r="A17" s="141">
        <v>14</v>
      </c>
      <c r="B17" s="142">
        <v>13</v>
      </c>
      <c r="C17" s="142">
        <v>5</v>
      </c>
      <c r="D17" s="142">
        <v>5</v>
      </c>
      <c r="E17" s="142">
        <v>12</v>
      </c>
      <c r="F17" s="142">
        <v>7</v>
      </c>
      <c r="G17" s="143"/>
      <c r="H17" s="142"/>
      <c r="I17" s="144"/>
      <c r="K17" s="146" t="s">
        <v>118</v>
      </c>
      <c r="L17" s="147"/>
      <c r="M17" s="146"/>
    </row>
    <row r="18" spans="1:13" ht="15.9" customHeight="1" x14ac:dyDescent="0.25">
      <c r="A18" s="141">
        <v>15</v>
      </c>
      <c r="B18" s="142">
        <v>7</v>
      </c>
      <c r="C18" s="142">
        <v>0</v>
      </c>
      <c r="D18" s="142">
        <v>1</v>
      </c>
      <c r="E18" s="142">
        <v>0</v>
      </c>
      <c r="F18" s="142">
        <v>6</v>
      </c>
      <c r="G18" s="143"/>
      <c r="H18" s="142"/>
      <c r="I18" s="144"/>
      <c r="K18" s="146" t="s">
        <v>119</v>
      </c>
      <c r="L18" s="147"/>
      <c r="M18" s="146"/>
    </row>
    <row r="19" spans="1:13" ht="15.9" customHeight="1" x14ac:dyDescent="0.25">
      <c r="A19" s="141">
        <v>16</v>
      </c>
      <c r="B19" s="142">
        <v>12</v>
      </c>
      <c r="C19" s="142">
        <v>7</v>
      </c>
      <c r="D19" s="142">
        <v>10</v>
      </c>
      <c r="E19" s="142">
        <v>4</v>
      </c>
      <c r="F19" s="142">
        <v>13</v>
      </c>
      <c r="G19" s="143"/>
      <c r="H19" s="142"/>
      <c r="I19" s="144"/>
    </row>
    <row r="20" spans="1:13" ht="15.9" customHeight="1" x14ac:dyDescent="0.25">
      <c r="A20" s="141">
        <v>17</v>
      </c>
      <c r="B20" s="142">
        <v>9</v>
      </c>
      <c r="C20" s="142">
        <v>4</v>
      </c>
      <c r="D20" s="142">
        <v>4</v>
      </c>
      <c r="E20" s="142">
        <v>8</v>
      </c>
      <c r="F20" s="142">
        <v>9</v>
      </c>
      <c r="G20" s="143"/>
      <c r="H20" s="142"/>
      <c r="I20" s="144"/>
    </row>
    <row r="21" spans="1:13" ht="15.9" customHeight="1" x14ac:dyDescent="0.25">
      <c r="A21" s="141">
        <v>18</v>
      </c>
      <c r="B21" s="142">
        <v>6</v>
      </c>
      <c r="C21" s="142">
        <v>1</v>
      </c>
      <c r="D21" s="142">
        <v>1</v>
      </c>
      <c r="E21" s="142">
        <v>3</v>
      </c>
      <c r="F21" s="142">
        <v>13</v>
      </c>
      <c r="G21" s="143"/>
      <c r="H21" s="142"/>
      <c r="I21" s="144"/>
      <c r="K21" s="148" t="s">
        <v>142</v>
      </c>
      <c r="L21" s="149" t="s">
        <v>136</v>
      </c>
      <c r="M21" s="149">
        <v>5</v>
      </c>
    </row>
    <row r="22" spans="1:13" ht="15.9" customHeight="1" x14ac:dyDescent="0.35">
      <c r="A22" s="141">
        <v>19</v>
      </c>
      <c r="B22" s="142">
        <v>7</v>
      </c>
      <c r="C22" s="142">
        <v>0</v>
      </c>
      <c r="D22" s="142">
        <v>5</v>
      </c>
      <c r="E22" s="142">
        <v>7</v>
      </c>
      <c r="F22" s="142">
        <v>2</v>
      </c>
      <c r="G22" s="143"/>
      <c r="H22" s="142"/>
      <c r="I22" s="144"/>
      <c r="K22" s="149"/>
      <c r="L22" s="149" t="s">
        <v>143</v>
      </c>
      <c r="M22" s="149">
        <v>2.089</v>
      </c>
    </row>
    <row r="23" spans="1:13" ht="15.9" customHeight="1" x14ac:dyDescent="0.35">
      <c r="A23" s="141">
        <v>20</v>
      </c>
      <c r="B23" s="142">
        <v>10</v>
      </c>
      <c r="C23" s="142">
        <v>0</v>
      </c>
      <c r="D23" s="142">
        <v>10</v>
      </c>
      <c r="E23" s="142">
        <v>12</v>
      </c>
      <c r="F23" s="142">
        <v>7</v>
      </c>
      <c r="G23" s="143"/>
      <c r="H23" s="142"/>
      <c r="I23" s="144"/>
      <c r="K23" s="149"/>
      <c r="L23" s="149" t="s">
        <v>144</v>
      </c>
      <c r="M23" s="149">
        <v>0</v>
      </c>
    </row>
    <row r="24" spans="1:13" ht="15.9" customHeight="1" x14ac:dyDescent="0.25">
      <c r="A24" s="141">
        <v>21</v>
      </c>
      <c r="B24" s="142">
        <v>3</v>
      </c>
      <c r="C24" s="142">
        <v>7</v>
      </c>
      <c r="D24" s="142">
        <v>5</v>
      </c>
      <c r="E24" s="142">
        <v>10</v>
      </c>
      <c r="F24" s="142">
        <v>12</v>
      </c>
      <c r="G24" s="143"/>
      <c r="H24" s="142"/>
      <c r="I24" s="144"/>
      <c r="K24" s="149"/>
      <c r="L24" s="149"/>
      <c r="M24" s="149"/>
    </row>
    <row r="25" spans="1:13" ht="15.9" customHeight="1" x14ac:dyDescent="0.25">
      <c r="A25" s="141">
        <v>22</v>
      </c>
      <c r="B25" s="142">
        <v>3</v>
      </c>
      <c r="C25" s="142">
        <v>0</v>
      </c>
      <c r="D25" s="142">
        <v>10</v>
      </c>
      <c r="E25" s="142">
        <v>5</v>
      </c>
      <c r="F25" s="142">
        <v>4</v>
      </c>
      <c r="G25" s="143"/>
      <c r="H25" s="142"/>
      <c r="I25" s="144"/>
      <c r="K25" s="149" t="s">
        <v>139</v>
      </c>
      <c r="L25" s="150"/>
      <c r="M25" s="149"/>
    </row>
    <row r="26" spans="1:13" ht="15.9" customHeight="1" x14ac:dyDescent="0.25">
      <c r="A26" s="141">
        <v>23</v>
      </c>
      <c r="B26" s="142">
        <v>3</v>
      </c>
      <c r="C26" s="142">
        <v>3</v>
      </c>
      <c r="D26" s="142">
        <v>0</v>
      </c>
      <c r="E26" s="142">
        <v>6</v>
      </c>
      <c r="F26" s="142">
        <v>9</v>
      </c>
      <c r="G26" s="143"/>
      <c r="H26" s="142"/>
      <c r="I26" s="144"/>
      <c r="K26" s="149" t="s">
        <v>118</v>
      </c>
      <c r="L26" s="150"/>
      <c r="M26" s="149"/>
    </row>
    <row r="27" spans="1:13" ht="15.9" customHeight="1" x14ac:dyDescent="0.25">
      <c r="A27" s="141">
        <v>24</v>
      </c>
      <c r="B27" s="142">
        <v>0</v>
      </c>
      <c r="C27" s="142">
        <v>2</v>
      </c>
      <c r="D27" s="142">
        <v>3</v>
      </c>
      <c r="E27" s="142">
        <v>6</v>
      </c>
      <c r="F27" s="142">
        <v>7</v>
      </c>
      <c r="G27" s="143"/>
      <c r="H27" s="142"/>
      <c r="I27" s="144"/>
      <c r="K27" s="149" t="s">
        <v>119</v>
      </c>
      <c r="L27" s="149"/>
      <c r="M27" s="149"/>
    </row>
    <row r="28" spans="1:13" ht="15.9" customHeight="1" x14ac:dyDescent="0.25">
      <c r="A28" s="141">
        <v>25</v>
      </c>
      <c r="B28" s="142">
        <v>2</v>
      </c>
      <c r="C28" s="142">
        <v>3</v>
      </c>
      <c r="D28" s="142">
        <v>5</v>
      </c>
      <c r="E28" s="142">
        <v>4</v>
      </c>
      <c r="F28" s="142">
        <v>10</v>
      </c>
      <c r="G28" s="143"/>
      <c r="H28" s="142"/>
      <c r="I28" s="144"/>
    </row>
    <row r="29" spans="1:13" ht="15.9" customHeight="1" x14ac:dyDescent="0.25">
      <c r="A29" s="153"/>
      <c r="B29" s="154"/>
      <c r="C29" s="154"/>
      <c r="D29" s="154"/>
      <c r="E29" s="154"/>
      <c r="F29" s="160" t="s">
        <v>146</v>
      </c>
      <c r="G29" s="151"/>
      <c r="H29" s="151"/>
      <c r="I29" s="151"/>
    </row>
    <row r="30" spans="1:13" ht="15.9" customHeight="1" x14ac:dyDescent="0.25">
      <c r="A30" s="153"/>
      <c r="B30" s="154"/>
      <c r="C30" s="154"/>
      <c r="D30" s="154"/>
      <c r="E30" s="154"/>
      <c r="F30" s="160" t="s">
        <v>5</v>
      </c>
      <c r="G30" s="152"/>
      <c r="H30" s="152"/>
      <c r="I30" s="152"/>
      <c r="K30" s="148" t="s">
        <v>140</v>
      </c>
      <c r="L30" s="149" t="s">
        <v>136</v>
      </c>
      <c r="M30" s="149">
        <v>5</v>
      </c>
    </row>
    <row r="31" spans="1:13" ht="15.9" customHeight="1" x14ac:dyDescent="0.35">
      <c r="A31" s="153"/>
      <c r="B31" s="154"/>
      <c r="C31" s="154"/>
      <c r="D31" s="154"/>
      <c r="E31" s="154"/>
      <c r="F31" s="154"/>
      <c r="G31" s="155"/>
      <c r="H31" s="154"/>
      <c r="I31" s="156"/>
      <c r="K31" s="149"/>
      <c r="L31" s="149" t="s">
        <v>145</v>
      </c>
      <c r="M31" s="149">
        <v>1.427</v>
      </c>
    </row>
    <row r="32" spans="1:13" ht="15.9" customHeight="1" x14ac:dyDescent="0.25">
      <c r="A32" s="153"/>
      <c r="B32" s="154"/>
      <c r="C32" s="154"/>
      <c r="D32" s="154"/>
      <c r="E32" s="154"/>
      <c r="F32" s="154"/>
      <c r="G32" s="155"/>
      <c r="H32" s="154"/>
      <c r="I32" s="156"/>
      <c r="K32" s="149"/>
      <c r="L32" s="149"/>
      <c r="M32" s="149"/>
    </row>
    <row r="33" spans="1:13" ht="15.9" customHeight="1" x14ac:dyDescent="0.25">
      <c r="A33" s="153"/>
      <c r="B33" s="154"/>
      <c r="C33" s="154"/>
      <c r="D33" s="154"/>
      <c r="E33" s="154"/>
      <c r="F33" s="154"/>
      <c r="G33" s="158"/>
      <c r="H33" s="45"/>
      <c r="I33" s="159"/>
      <c r="K33" s="149" t="s">
        <v>139</v>
      </c>
      <c r="L33" s="150"/>
      <c r="M33" s="149"/>
    </row>
    <row r="34" spans="1:13" ht="15.9" customHeight="1" x14ac:dyDescent="0.25">
      <c r="A34" s="154"/>
      <c r="B34" s="154"/>
      <c r="C34" s="154"/>
      <c r="D34" s="154"/>
      <c r="E34" s="154"/>
      <c r="F34" s="157"/>
      <c r="G34" s="158"/>
      <c r="H34" s="158"/>
      <c r="I34" s="158"/>
      <c r="K34" s="149" t="s">
        <v>118</v>
      </c>
      <c r="L34" s="150"/>
      <c r="M34" s="149"/>
    </row>
    <row r="35" spans="1:13" ht="15.9" customHeight="1" x14ac:dyDescent="0.25">
      <c r="A35" s="154"/>
      <c r="B35" s="154"/>
      <c r="C35" s="154"/>
      <c r="D35" s="154"/>
      <c r="E35" s="154"/>
      <c r="F35" s="157"/>
      <c r="G35" s="159"/>
      <c r="H35" s="159"/>
      <c r="I35" s="159"/>
      <c r="K35" s="149" t="s">
        <v>119</v>
      </c>
      <c r="L35" s="150"/>
      <c r="M35" s="149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5"/>
  <sheetViews>
    <sheetView topLeftCell="A19" zoomScale="110" zoomScaleNormal="110" workbookViewId="0">
      <selection activeCell="B27" sqref="B27"/>
    </sheetView>
  </sheetViews>
  <sheetFormatPr defaultRowHeight="13.2" x14ac:dyDescent="0.25"/>
  <cols>
    <col min="1" max="1" width="43.88671875" customWidth="1"/>
    <col min="2" max="2" width="18.88671875" customWidth="1"/>
  </cols>
  <sheetData>
    <row r="1" spans="1:2" ht="71.25" customHeight="1" x14ac:dyDescent="0.25">
      <c r="A1" s="179" t="s">
        <v>43</v>
      </c>
      <c r="B1" s="179"/>
    </row>
    <row r="3" spans="1:2" ht="13.8" thickBot="1" x14ac:dyDescent="0.3"/>
    <row r="4" spans="1:2" ht="24.6" thickBot="1" x14ac:dyDescent="0.3">
      <c r="A4" s="1" t="s">
        <v>0</v>
      </c>
      <c r="B4" s="2" t="s">
        <v>32</v>
      </c>
    </row>
    <row r="5" spans="1:2" ht="23.4" thickBot="1" x14ac:dyDescent="0.3">
      <c r="A5" s="3">
        <v>1</v>
      </c>
      <c r="B5" s="4">
        <v>10.08</v>
      </c>
    </row>
    <row r="6" spans="1:2" ht="23.4" thickBot="1" x14ac:dyDescent="0.3">
      <c r="A6" s="3">
        <v>2</v>
      </c>
      <c r="B6" s="4">
        <v>10.11</v>
      </c>
    </row>
    <row r="7" spans="1:2" ht="23.4" thickBot="1" x14ac:dyDescent="0.3">
      <c r="A7" s="3">
        <v>3</v>
      </c>
      <c r="B7" s="4">
        <v>10.09</v>
      </c>
    </row>
    <row r="8" spans="1:2" ht="23.4" thickBot="1" x14ac:dyDescent="0.3">
      <c r="A8" s="3">
        <v>4</v>
      </c>
      <c r="B8" s="10">
        <v>10.1</v>
      </c>
    </row>
    <row r="9" spans="1:2" ht="23.4" thickBot="1" x14ac:dyDescent="0.3">
      <c r="A9" s="3">
        <v>5</v>
      </c>
      <c r="B9" s="4">
        <v>10.119999999999999</v>
      </c>
    </row>
    <row r="10" spans="1:2" ht="23.4" thickBot="1" x14ac:dyDescent="0.3">
      <c r="A10" s="3">
        <v>6</v>
      </c>
      <c r="B10" s="4">
        <v>10.11</v>
      </c>
    </row>
    <row r="11" spans="1:2" ht="23.4" thickBot="1" x14ac:dyDescent="0.3">
      <c r="A11" s="3">
        <v>7</v>
      </c>
      <c r="B11" s="4">
        <v>10.11</v>
      </c>
    </row>
    <row r="12" spans="1:2" ht="23.4" thickBot="1" x14ac:dyDescent="0.3">
      <c r="A12" s="3">
        <v>8</v>
      </c>
      <c r="B12" s="4">
        <v>10.09</v>
      </c>
    </row>
    <row r="13" spans="1:2" ht="23.4" thickBot="1" x14ac:dyDescent="0.3">
      <c r="A13" s="3">
        <v>9</v>
      </c>
      <c r="B13" s="4">
        <v>10.119999999999999</v>
      </c>
    </row>
    <row r="14" spans="1:2" ht="23.4" thickBot="1" x14ac:dyDescent="0.3">
      <c r="A14" s="3">
        <v>10</v>
      </c>
      <c r="B14" s="4">
        <v>10.08</v>
      </c>
    </row>
    <row r="15" spans="1:2" ht="23.4" thickBot="1" x14ac:dyDescent="0.3">
      <c r="A15" s="3" t="s">
        <v>5</v>
      </c>
      <c r="B15" s="171">
        <f>AVERAGE(B5:B14)</f>
        <v>10.101000000000001</v>
      </c>
    </row>
    <row r="16" spans="1:2" ht="23.4" thickBot="1" x14ac:dyDescent="0.3">
      <c r="A16" s="3" t="s">
        <v>6</v>
      </c>
      <c r="B16" s="172">
        <f>STDEV(B5:B15)</f>
        <v>1.4456832294800652E-2</v>
      </c>
    </row>
    <row r="17" spans="1:2" ht="23.4" thickBot="1" x14ac:dyDescent="0.3">
      <c r="A17" s="20" t="s">
        <v>33</v>
      </c>
      <c r="B17" s="172">
        <f>(B16/B15) * 100</f>
        <v>0.14312278284130928</v>
      </c>
    </row>
    <row r="18" spans="1:2" ht="23.4" thickBot="1" x14ac:dyDescent="0.3">
      <c r="A18" s="20" t="s">
        <v>34</v>
      </c>
      <c r="B18" s="172">
        <v>0.1431</v>
      </c>
    </row>
    <row r="19" spans="1:2" ht="23.4" thickBot="1" x14ac:dyDescent="0.3">
      <c r="A19" s="20" t="s">
        <v>35</v>
      </c>
      <c r="B19" s="173">
        <f>_xlfn.MODE.MULT(B5:B14)</f>
        <v>10.11</v>
      </c>
    </row>
    <row r="20" spans="1:2" ht="23.4" thickBot="1" x14ac:dyDescent="0.3">
      <c r="A20" s="20" t="s">
        <v>36</v>
      </c>
      <c r="B20" s="174">
        <f>MEDIAN(B5:B14)</f>
        <v>10.105</v>
      </c>
    </row>
    <row r="21" spans="1:2" ht="23.25" customHeight="1" thickBot="1" x14ac:dyDescent="0.3">
      <c r="A21" s="20" t="s">
        <v>37</v>
      </c>
      <c r="B21" s="21" t="s">
        <v>156</v>
      </c>
    </row>
    <row r="22" spans="1:2" ht="32.25" customHeight="1" x14ac:dyDescent="0.25">
      <c r="A22" s="134" t="s">
        <v>38</v>
      </c>
      <c r="B22" s="135"/>
    </row>
    <row r="23" spans="1:2" ht="19.8" x14ac:dyDescent="0.4">
      <c r="A23" s="136" t="s">
        <v>39</v>
      </c>
      <c r="B23" s="137">
        <f>TINV(0.05,9)</f>
        <v>2.2621571627982053</v>
      </c>
    </row>
    <row r="24" spans="1:2" ht="22.8" x14ac:dyDescent="0.25">
      <c r="A24" s="138" t="s">
        <v>118</v>
      </c>
      <c r="B24" s="137">
        <f>B15+(B23*0.0048)</f>
        <v>10.111858354381432</v>
      </c>
    </row>
    <row r="25" spans="1:2" ht="22.8" x14ac:dyDescent="0.25">
      <c r="A25" s="138" t="s">
        <v>119</v>
      </c>
      <c r="B25" s="137">
        <v>10.11185835</v>
      </c>
    </row>
  </sheetData>
  <mergeCells count="1">
    <mergeCell ref="A1:B1"/>
  </mergeCells>
  <pageMargins left="0.7" right="0.7" top="0.75" bottom="0.75" header="0.3" footer="0.3"/>
  <pageSetup paperSize="9" orientation="portrait" horizontalDpi="4294967293" r:id="rId1"/>
  <drawing r:id="rId2"/>
  <legacyDrawing r:id="rId3"/>
  <oleObjects>
    <mc:AlternateContent xmlns:mc="http://schemas.openxmlformats.org/markup-compatibility/2006">
      <mc:Choice Requires="x14">
        <oleObject progId="Equation.3" shapeId="28673" r:id="rId4">
          <objectPr defaultSize="0" autoPict="0" r:id="rId5">
            <anchor moveWithCells="1" sizeWithCells="1">
              <from>
                <xdr:col>2</xdr:col>
                <xdr:colOff>312420</xdr:colOff>
                <xdr:row>19</xdr:row>
                <xdr:rowOff>60960</xdr:rowOff>
              </from>
              <to>
                <xdr:col>3</xdr:col>
                <xdr:colOff>525780</xdr:colOff>
                <xdr:row>21</xdr:row>
                <xdr:rowOff>114300</xdr:rowOff>
              </to>
            </anchor>
          </objectPr>
        </oleObject>
      </mc:Choice>
      <mc:Fallback>
        <oleObject progId="Equation.3" shapeId="286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workbookViewId="0">
      <selection activeCell="F32" sqref="F32"/>
    </sheetView>
  </sheetViews>
  <sheetFormatPr defaultRowHeight="13.2" x14ac:dyDescent="0.25"/>
  <cols>
    <col min="11" max="11" width="13.109375" customWidth="1"/>
  </cols>
  <sheetData>
    <row r="2" spans="1:11" ht="55.5" customHeight="1" x14ac:dyDescent="0.25">
      <c r="A2" s="179" t="s">
        <v>120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4" spans="1:11" ht="13.8" thickBot="1" x14ac:dyDescent="0.3"/>
    <row r="5" spans="1:11" ht="27.75" customHeight="1" thickBot="1" x14ac:dyDescent="0.3">
      <c r="B5" s="180" t="s">
        <v>30</v>
      </c>
      <c r="C5" s="182" t="s">
        <v>64</v>
      </c>
      <c r="D5" s="183"/>
    </row>
    <row r="6" spans="1:11" ht="28.2" thickBot="1" x14ac:dyDescent="0.3">
      <c r="B6" s="181"/>
      <c r="C6" s="68" t="s">
        <v>65</v>
      </c>
      <c r="D6" s="69" t="s">
        <v>66</v>
      </c>
      <c r="E6" s="166" t="s">
        <v>157</v>
      </c>
      <c r="F6" s="166" t="s">
        <v>158</v>
      </c>
    </row>
    <row r="7" spans="1:11" ht="28.2" thickBot="1" x14ac:dyDescent="0.3">
      <c r="B7" s="70">
        <v>1</v>
      </c>
      <c r="C7" s="71">
        <v>1.01</v>
      </c>
      <c r="D7" s="71">
        <v>1</v>
      </c>
      <c r="E7" s="175">
        <f>C7-D7</f>
        <v>1.0000000000000009E-2</v>
      </c>
      <c r="F7" s="176">
        <f>E7^2</f>
        <v>1.0000000000000018E-4</v>
      </c>
    </row>
    <row r="8" spans="1:11" ht="28.2" thickBot="1" x14ac:dyDescent="0.3">
      <c r="B8" s="70">
        <v>2</v>
      </c>
      <c r="C8" s="71">
        <v>1.5</v>
      </c>
      <c r="D8" s="71">
        <v>1.45</v>
      </c>
      <c r="E8" s="175">
        <f t="shared" ref="E8:E26" si="0">C8-D8</f>
        <v>5.0000000000000044E-2</v>
      </c>
      <c r="F8" s="176">
        <f t="shared" ref="F8:F26" si="1">E8^2</f>
        <v>2.5000000000000044E-3</v>
      </c>
    </row>
    <row r="9" spans="1:11" ht="28.2" thickBot="1" x14ac:dyDescent="0.3">
      <c r="B9" s="70">
        <v>3</v>
      </c>
      <c r="C9" s="71">
        <v>1.88</v>
      </c>
      <c r="D9" s="71">
        <v>1.95</v>
      </c>
      <c r="E9" s="175">
        <f t="shared" si="0"/>
        <v>-7.0000000000000062E-2</v>
      </c>
      <c r="F9" s="176">
        <f t="shared" si="1"/>
        <v>4.9000000000000085E-3</v>
      </c>
    </row>
    <row r="10" spans="1:11" ht="28.2" thickBot="1" x14ac:dyDescent="0.3">
      <c r="B10" s="70">
        <v>4</v>
      </c>
      <c r="C10" s="71">
        <v>1.85</v>
      </c>
      <c r="D10" s="71">
        <v>1.9</v>
      </c>
      <c r="E10" s="175">
        <f t="shared" si="0"/>
        <v>-4.9999999999999822E-2</v>
      </c>
      <c r="F10" s="176">
        <f t="shared" si="1"/>
        <v>2.4999999999999823E-3</v>
      </c>
    </row>
    <row r="11" spans="1:11" ht="28.2" thickBot="1" x14ac:dyDescent="0.3">
      <c r="B11" s="70">
        <v>5</v>
      </c>
      <c r="C11" s="71">
        <v>1.8</v>
      </c>
      <c r="D11" s="71">
        <v>1.75</v>
      </c>
      <c r="E11" s="175">
        <f t="shared" si="0"/>
        <v>5.0000000000000044E-2</v>
      </c>
      <c r="F11" s="176">
        <f t="shared" si="1"/>
        <v>2.5000000000000044E-3</v>
      </c>
    </row>
    <row r="12" spans="1:11" ht="28.2" thickBot="1" x14ac:dyDescent="0.3">
      <c r="B12" s="70">
        <v>6</v>
      </c>
      <c r="C12" s="71">
        <v>1.1499999999999999</v>
      </c>
      <c r="D12" s="71">
        <v>1.1000000000000001</v>
      </c>
      <c r="E12" s="175">
        <f t="shared" si="0"/>
        <v>4.9999999999999822E-2</v>
      </c>
      <c r="F12" s="176">
        <f t="shared" si="1"/>
        <v>2.4999999999999823E-3</v>
      </c>
    </row>
    <row r="13" spans="1:11" ht="28.2" thickBot="1" x14ac:dyDescent="0.3">
      <c r="B13" s="70">
        <v>7</v>
      </c>
      <c r="C13" s="71">
        <v>1.22</v>
      </c>
      <c r="D13" s="71">
        <v>1.2</v>
      </c>
      <c r="E13" s="175">
        <f t="shared" si="0"/>
        <v>2.0000000000000018E-2</v>
      </c>
      <c r="F13" s="176">
        <f t="shared" si="1"/>
        <v>4.0000000000000072E-4</v>
      </c>
    </row>
    <row r="14" spans="1:11" ht="28.2" thickBot="1" x14ac:dyDescent="0.3">
      <c r="B14" s="70">
        <v>8</v>
      </c>
      <c r="C14" s="71">
        <v>1.99</v>
      </c>
      <c r="D14" s="71">
        <v>2.0099999999999998</v>
      </c>
      <c r="E14" s="175">
        <f t="shared" si="0"/>
        <v>-1.9999999999999796E-2</v>
      </c>
      <c r="F14" s="176">
        <f t="shared" si="1"/>
        <v>3.9999999999999183E-4</v>
      </c>
    </row>
    <row r="15" spans="1:11" ht="28.2" thickBot="1" x14ac:dyDescent="0.3">
      <c r="B15" s="70">
        <v>9</v>
      </c>
      <c r="C15" s="71">
        <v>1.88</v>
      </c>
      <c r="D15" s="71">
        <v>1.85</v>
      </c>
      <c r="E15" s="175">
        <f t="shared" si="0"/>
        <v>2.9999999999999805E-2</v>
      </c>
      <c r="F15" s="176">
        <f t="shared" si="1"/>
        <v>8.9999999999998827E-4</v>
      </c>
    </row>
    <row r="16" spans="1:11" ht="28.2" thickBot="1" x14ac:dyDescent="0.3">
      <c r="B16" s="70">
        <v>10</v>
      </c>
      <c r="C16" s="71">
        <v>1.55</v>
      </c>
      <c r="D16" s="71">
        <v>1.54</v>
      </c>
      <c r="E16" s="175">
        <f t="shared" si="0"/>
        <v>1.0000000000000009E-2</v>
      </c>
      <c r="F16" s="176">
        <f t="shared" si="1"/>
        <v>1.0000000000000018E-4</v>
      </c>
    </row>
    <row r="17" spans="2:6" ht="28.2" thickBot="1" x14ac:dyDescent="0.3">
      <c r="B17" s="70">
        <v>11</v>
      </c>
      <c r="C17" s="72">
        <v>2</v>
      </c>
      <c r="D17" s="73">
        <v>2.0099999999999998</v>
      </c>
      <c r="E17" s="175">
        <f t="shared" si="0"/>
        <v>-9.9999999999997868E-3</v>
      </c>
      <c r="F17" s="176">
        <f t="shared" si="1"/>
        <v>9.9999999999995736E-5</v>
      </c>
    </row>
    <row r="18" spans="2:6" ht="28.2" thickBot="1" x14ac:dyDescent="0.3">
      <c r="B18" s="70">
        <v>12</v>
      </c>
      <c r="C18" s="74">
        <v>1.77</v>
      </c>
      <c r="D18" s="71">
        <v>1.65</v>
      </c>
      <c r="E18" s="175">
        <f t="shared" si="0"/>
        <v>0.12000000000000011</v>
      </c>
      <c r="F18" s="176">
        <f t="shared" si="1"/>
        <v>1.4400000000000026E-2</v>
      </c>
    </row>
    <row r="19" spans="2:6" ht="28.2" thickBot="1" x14ac:dyDescent="0.3">
      <c r="B19" s="70">
        <v>13</v>
      </c>
      <c r="C19" s="74">
        <v>1.6</v>
      </c>
      <c r="D19" s="71">
        <v>1.55</v>
      </c>
      <c r="E19" s="175">
        <f t="shared" si="0"/>
        <v>5.0000000000000044E-2</v>
      </c>
      <c r="F19" s="176">
        <f t="shared" si="1"/>
        <v>2.5000000000000044E-3</v>
      </c>
    </row>
    <row r="20" spans="2:6" ht="28.2" thickBot="1" x14ac:dyDescent="0.3">
      <c r="B20" s="70">
        <v>14</v>
      </c>
      <c r="C20" s="74">
        <v>1.45</v>
      </c>
      <c r="D20" s="71">
        <v>1.5</v>
      </c>
      <c r="E20" s="175">
        <f t="shared" si="0"/>
        <v>-5.0000000000000044E-2</v>
      </c>
      <c r="F20" s="176">
        <f t="shared" si="1"/>
        <v>2.5000000000000044E-3</v>
      </c>
    </row>
    <row r="21" spans="2:6" ht="28.2" thickBot="1" x14ac:dyDescent="0.3">
      <c r="B21" s="70">
        <v>15</v>
      </c>
      <c r="C21" s="74">
        <v>1.66</v>
      </c>
      <c r="D21" s="71">
        <v>1.7</v>
      </c>
      <c r="E21" s="175">
        <f t="shared" si="0"/>
        <v>-4.0000000000000036E-2</v>
      </c>
      <c r="F21" s="176">
        <f t="shared" si="1"/>
        <v>1.6000000000000029E-3</v>
      </c>
    </row>
    <row r="22" spans="2:6" ht="28.2" thickBot="1" x14ac:dyDescent="0.3">
      <c r="B22" s="70">
        <v>16</v>
      </c>
      <c r="C22" s="74">
        <v>1.9</v>
      </c>
      <c r="D22" s="71">
        <v>1.87</v>
      </c>
      <c r="E22" s="175">
        <f t="shared" si="0"/>
        <v>2.9999999999999805E-2</v>
      </c>
      <c r="F22" s="176">
        <f t="shared" si="1"/>
        <v>8.9999999999998827E-4</v>
      </c>
    </row>
    <row r="23" spans="2:6" ht="28.2" thickBot="1" x14ac:dyDescent="0.3">
      <c r="B23" s="70">
        <v>17</v>
      </c>
      <c r="C23" s="74">
        <v>1.33</v>
      </c>
      <c r="D23" s="71">
        <v>1.27</v>
      </c>
      <c r="E23" s="175">
        <f t="shared" si="0"/>
        <v>6.0000000000000053E-2</v>
      </c>
      <c r="F23" s="176">
        <f t="shared" si="1"/>
        <v>3.6000000000000064E-3</v>
      </c>
    </row>
    <row r="24" spans="2:6" ht="28.2" thickBot="1" x14ac:dyDescent="0.3">
      <c r="B24" s="70">
        <v>18</v>
      </c>
      <c r="C24" s="74">
        <v>1.45</v>
      </c>
      <c r="D24" s="71">
        <v>1.4</v>
      </c>
      <c r="E24" s="175">
        <f t="shared" si="0"/>
        <v>5.0000000000000044E-2</v>
      </c>
      <c r="F24" s="176">
        <f t="shared" si="1"/>
        <v>2.5000000000000044E-3</v>
      </c>
    </row>
    <row r="25" spans="2:6" ht="28.2" thickBot="1" x14ac:dyDescent="0.3">
      <c r="B25" s="70">
        <v>19</v>
      </c>
      <c r="C25" s="74">
        <v>1.33</v>
      </c>
      <c r="D25" s="71">
        <v>1.3</v>
      </c>
      <c r="E25" s="175">
        <f t="shared" si="0"/>
        <v>3.0000000000000027E-2</v>
      </c>
      <c r="F25" s="176">
        <f t="shared" si="1"/>
        <v>9.000000000000016E-4</v>
      </c>
    </row>
    <row r="26" spans="2:6" ht="28.2" thickBot="1" x14ac:dyDescent="0.3">
      <c r="B26" s="70">
        <v>20</v>
      </c>
      <c r="C26" s="74">
        <v>1.23</v>
      </c>
      <c r="D26" s="71">
        <v>1.2</v>
      </c>
      <c r="E26" s="175">
        <f t="shared" si="0"/>
        <v>3.0000000000000027E-2</v>
      </c>
      <c r="F26" s="176">
        <f t="shared" si="1"/>
        <v>9.000000000000016E-4</v>
      </c>
    </row>
    <row r="27" spans="2:6" x14ac:dyDescent="0.25">
      <c r="C27">
        <f>STDEVA(C7:C26)</f>
        <v>0.30078625038564016</v>
      </c>
      <c r="D27">
        <f>_xlfn.STDEV.S(D7:D26)</f>
        <v>0.315778069969536</v>
      </c>
      <c r="E27">
        <f>SUM(C27:D27)</f>
        <v>0.61656432035517617</v>
      </c>
      <c r="F27" s="177">
        <f>SUM(F7:F26)</f>
        <v>4.6699999999999998E-2</v>
      </c>
    </row>
    <row r="28" spans="2:6" x14ac:dyDescent="0.25">
      <c r="C28">
        <f>AVERAGE(C27,D27)</f>
        <v>0.30828216017758808</v>
      </c>
    </row>
    <row r="29" spans="2:6" ht="48" x14ac:dyDescent="0.65">
      <c r="B29" s="80" t="s">
        <v>67</v>
      </c>
      <c r="C29" s="67" t="s">
        <v>68</v>
      </c>
    </row>
    <row r="32" spans="2:6" x14ac:dyDescent="0.25">
      <c r="D32" s="178">
        <f>SQRT(F27/40)</f>
        <v>3.4168699126539775E-2</v>
      </c>
    </row>
  </sheetData>
  <mergeCells count="3">
    <mergeCell ref="B5:B6"/>
    <mergeCell ref="C5:D5"/>
    <mergeCell ref="A2:K2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4"/>
  <sheetViews>
    <sheetView tabSelected="1" topLeftCell="B1" zoomScale="110" zoomScaleNormal="110" workbookViewId="0">
      <selection activeCell="D34" sqref="D34"/>
    </sheetView>
  </sheetViews>
  <sheetFormatPr defaultColWidth="9.109375" defaultRowHeight="13.2" x14ac:dyDescent="0.25"/>
  <cols>
    <col min="1" max="2" width="9.109375" style="6"/>
    <col min="3" max="3" width="11.109375" style="6" bestFit="1" customWidth="1"/>
    <col min="4" max="4" width="11" style="6" customWidth="1"/>
    <col min="5" max="5" width="15.88671875" style="6" customWidth="1"/>
    <col min="6" max="6" width="12.44140625" style="6" customWidth="1"/>
    <col min="7" max="7" width="15.33203125" style="6" customWidth="1"/>
    <col min="8" max="8" width="18.33203125" style="6" customWidth="1"/>
    <col min="9" max="9" width="9.109375" style="6"/>
    <col min="10" max="10" width="6.5546875" style="6" customWidth="1"/>
    <col min="11" max="11" width="6" style="6" customWidth="1"/>
    <col min="12" max="12" width="6.88671875" style="6" customWidth="1"/>
    <col min="13" max="13" width="6.109375" style="6" customWidth="1"/>
    <col min="14" max="16384" width="9.109375" style="6"/>
  </cols>
  <sheetData>
    <row r="1" spans="1:8" ht="24" x14ac:dyDescent="0.65">
      <c r="A1" s="81" t="s">
        <v>121</v>
      </c>
    </row>
    <row r="2" spans="1:8" ht="13.8" thickBot="1" x14ac:dyDescent="0.3"/>
    <row r="3" spans="1:8" x14ac:dyDescent="0.25">
      <c r="B3" s="184" t="s">
        <v>0</v>
      </c>
      <c r="C3" s="184" t="s">
        <v>10</v>
      </c>
      <c r="D3" s="22"/>
      <c r="E3" s="22"/>
      <c r="F3" s="22"/>
      <c r="G3" s="22"/>
      <c r="H3" s="22"/>
    </row>
    <row r="4" spans="1:8" ht="13.8" thickBot="1" x14ac:dyDescent="0.3">
      <c r="B4" s="185"/>
      <c r="C4" s="185"/>
      <c r="D4" s="22"/>
      <c r="E4" s="22"/>
      <c r="F4" s="22"/>
      <c r="G4" s="22"/>
      <c r="H4" s="22"/>
    </row>
    <row r="5" spans="1:8" ht="17.25" customHeight="1" thickBot="1" x14ac:dyDescent="0.3">
      <c r="B5" s="24">
        <v>1</v>
      </c>
      <c r="C5" s="23">
        <v>3.1</v>
      </c>
      <c r="D5" s="25"/>
      <c r="E5" s="26"/>
      <c r="F5" s="27"/>
      <c r="G5" s="28"/>
      <c r="H5" s="28"/>
    </row>
    <row r="6" spans="1:8" ht="15" customHeight="1" thickBot="1" x14ac:dyDescent="0.3">
      <c r="B6" s="29">
        <v>2</v>
      </c>
      <c r="C6" s="30">
        <v>2.6</v>
      </c>
      <c r="D6" s="25"/>
      <c r="E6" s="26"/>
      <c r="F6" s="27"/>
      <c r="G6" s="28"/>
      <c r="H6" s="28"/>
    </row>
    <row r="7" spans="1:8" ht="15" customHeight="1" thickBot="1" x14ac:dyDescent="0.3">
      <c r="B7" s="29">
        <v>3</v>
      </c>
      <c r="C7" s="30">
        <v>1.9</v>
      </c>
      <c r="D7" s="25"/>
      <c r="E7" s="26"/>
      <c r="F7" s="27"/>
      <c r="G7" s="28"/>
      <c r="H7" s="28"/>
    </row>
    <row r="8" spans="1:8" ht="15.75" customHeight="1" thickBot="1" x14ac:dyDescent="0.3">
      <c r="B8" s="29">
        <v>4</v>
      </c>
      <c r="C8" s="30">
        <v>2.2000000000000002</v>
      </c>
      <c r="D8" s="25"/>
      <c r="E8" s="26"/>
      <c r="F8" s="27"/>
      <c r="G8" s="28"/>
      <c r="H8" s="28"/>
    </row>
    <row r="9" spans="1:8" ht="17.25" customHeight="1" thickBot="1" x14ac:dyDescent="0.3">
      <c r="B9" s="29">
        <v>5</v>
      </c>
      <c r="C9" s="30">
        <v>2.7</v>
      </c>
      <c r="D9" s="25"/>
      <c r="E9" s="26"/>
      <c r="F9" s="27"/>
      <c r="G9" s="28"/>
      <c r="H9" s="28"/>
    </row>
    <row r="10" spans="1:8" ht="13.8" thickBot="1" x14ac:dyDescent="0.3">
      <c r="B10" s="29">
        <v>6</v>
      </c>
      <c r="C10" s="30">
        <v>2.2999999999999998</v>
      </c>
      <c r="D10" s="25"/>
      <c r="E10" s="26"/>
      <c r="F10" s="28"/>
      <c r="G10" s="28"/>
      <c r="H10" s="28"/>
    </row>
    <row r="11" spans="1:8" ht="13.8" thickBot="1" x14ac:dyDescent="0.3">
      <c r="B11" s="29">
        <v>7</v>
      </c>
      <c r="C11" s="29">
        <v>2.4</v>
      </c>
      <c r="D11" s="25"/>
      <c r="E11" s="26"/>
      <c r="F11" s="28"/>
      <c r="G11" s="28"/>
      <c r="H11" s="28"/>
    </row>
    <row r="12" spans="1:8" x14ac:dyDescent="0.25">
      <c r="B12" s="31" t="s">
        <v>40</v>
      </c>
      <c r="C12" s="56">
        <f>AVERAGE(C5:C11)</f>
        <v>2.4571428571428569</v>
      </c>
      <c r="D12" s="32"/>
      <c r="E12" s="33"/>
      <c r="F12" s="34"/>
      <c r="G12" s="25"/>
    </row>
    <row r="13" spans="1:8" x14ac:dyDescent="0.25">
      <c r="B13" s="31" t="s">
        <v>6</v>
      </c>
      <c r="C13" s="56">
        <f>STDEV(C5:C11)</f>
        <v>0.38668308667927287</v>
      </c>
      <c r="D13" s="27"/>
      <c r="E13" s="27"/>
      <c r="F13" s="27"/>
      <c r="G13" s="27"/>
      <c r="H13" s="35"/>
    </row>
    <row r="14" spans="1:8" x14ac:dyDescent="0.25">
      <c r="B14" s="31" t="s">
        <v>11</v>
      </c>
      <c r="C14" s="56">
        <f>MAX(C5:C11)-MIN(C5:C11)</f>
        <v>1.2000000000000002</v>
      </c>
      <c r="D14" s="28"/>
      <c r="E14" s="28"/>
      <c r="F14" s="28"/>
      <c r="G14" s="28"/>
      <c r="H14" s="28"/>
    </row>
    <row r="15" spans="1:8" x14ac:dyDescent="0.25">
      <c r="E15" s="36"/>
      <c r="F15" s="37"/>
      <c r="G15" s="37"/>
      <c r="H15" s="36"/>
    </row>
    <row r="16" spans="1:8" ht="22.8" x14ac:dyDescent="0.55000000000000004">
      <c r="A16" s="82" t="s">
        <v>41</v>
      </c>
      <c r="B16" s="83" t="s">
        <v>92</v>
      </c>
      <c r="C16" s="84"/>
      <c r="D16" s="85"/>
      <c r="E16" s="84"/>
      <c r="F16" s="84"/>
      <c r="G16" s="41"/>
      <c r="H16" s="41"/>
    </row>
    <row r="17" spans="1:8" x14ac:dyDescent="0.25">
      <c r="A17" s="38"/>
      <c r="B17" s="39"/>
      <c r="C17" s="40"/>
      <c r="D17" s="37"/>
      <c r="E17" s="41"/>
      <c r="F17" s="41"/>
      <c r="G17" s="41"/>
      <c r="H17" s="41"/>
    </row>
    <row r="18" spans="1:8" ht="13.8" thickBot="1" x14ac:dyDescent="0.3">
      <c r="B18" s="42"/>
      <c r="C18" s="41"/>
      <c r="D18" s="37"/>
      <c r="E18" s="41"/>
      <c r="F18" s="41"/>
      <c r="G18" s="41"/>
      <c r="H18" s="41"/>
    </row>
    <row r="19" spans="1:8" ht="13.8" thickBot="1" x14ac:dyDescent="0.3">
      <c r="B19" s="184" t="s">
        <v>0</v>
      </c>
      <c r="C19" s="184" t="s">
        <v>93</v>
      </c>
      <c r="D19" s="37"/>
      <c r="E19" s="43" t="s">
        <v>12</v>
      </c>
      <c r="F19" s="44"/>
      <c r="G19" s="23"/>
      <c r="H19" s="44"/>
    </row>
    <row r="20" spans="1:8" ht="13.8" thickBot="1" x14ac:dyDescent="0.3">
      <c r="B20" s="185"/>
      <c r="C20" s="185"/>
      <c r="D20" s="37"/>
      <c r="E20" s="45"/>
      <c r="F20" s="37"/>
      <c r="G20" s="30">
        <v>1.9</v>
      </c>
      <c r="H20" s="37"/>
    </row>
    <row r="21" spans="1:8" ht="13.8" thickBot="1" x14ac:dyDescent="0.3">
      <c r="B21" s="24">
        <v>1</v>
      </c>
      <c r="C21" s="30">
        <v>1.9</v>
      </c>
      <c r="D21" s="46"/>
      <c r="E21" s="22"/>
      <c r="F21" s="37"/>
      <c r="G21" s="30">
        <v>2.2000000000000002</v>
      </c>
      <c r="H21" s="37"/>
    </row>
    <row r="22" spans="1:8" ht="13.8" thickBot="1" x14ac:dyDescent="0.3">
      <c r="B22" s="29">
        <v>2</v>
      </c>
      <c r="C22" s="30">
        <v>2.2000000000000002</v>
      </c>
      <c r="D22" s="37"/>
      <c r="E22" s="22"/>
      <c r="F22" s="37"/>
      <c r="G22" s="30">
        <v>2.2999999999999998</v>
      </c>
      <c r="H22" s="37"/>
    </row>
    <row r="23" spans="1:8" ht="13.8" thickBot="1" x14ac:dyDescent="0.3">
      <c r="B23" s="29">
        <v>3</v>
      </c>
      <c r="C23" s="30">
        <v>2.2999999999999998</v>
      </c>
      <c r="D23" s="37"/>
      <c r="E23" s="22" t="s">
        <v>42</v>
      </c>
      <c r="F23" s="37"/>
      <c r="G23" s="30">
        <v>2.4</v>
      </c>
      <c r="H23" s="37"/>
    </row>
    <row r="24" spans="1:8" ht="13.8" thickBot="1" x14ac:dyDescent="0.3">
      <c r="B24" s="29">
        <v>4</v>
      </c>
      <c r="C24" s="30">
        <v>2.4</v>
      </c>
      <c r="E24" s="22"/>
      <c r="G24" s="30">
        <v>2.6</v>
      </c>
    </row>
    <row r="25" spans="1:8" ht="13.8" thickBot="1" x14ac:dyDescent="0.3">
      <c r="B25" s="29">
        <v>5</v>
      </c>
      <c r="C25" s="30">
        <v>2.6</v>
      </c>
      <c r="E25" s="22"/>
      <c r="G25" s="161">
        <v>2.7</v>
      </c>
    </row>
    <row r="26" spans="1:8" ht="13.8" thickBot="1" x14ac:dyDescent="0.3">
      <c r="B26" s="29">
        <v>6</v>
      </c>
      <c r="C26" s="161">
        <v>2.7</v>
      </c>
      <c r="E26" s="22"/>
      <c r="G26" s="23">
        <v>3.1</v>
      </c>
    </row>
    <row r="27" spans="1:8" ht="13.8" thickBot="1" x14ac:dyDescent="0.3">
      <c r="B27" s="29">
        <v>7</v>
      </c>
      <c r="C27" s="23">
        <v>3.1</v>
      </c>
      <c r="E27" s="22"/>
    </row>
    <row r="28" spans="1:8" ht="14.4" thickTop="1" thickBot="1" x14ac:dyDescent="0.3">
      <c r="B28" s="7" t="s">
        <v>13</v>
      </c>
      <c r="C28" s="8">
        <v>7</v>
      </c>
    </row>
    <row r="29" spans="1:8" ht="14.4" thickTop="1" thickBot="1" x14ac:dyDescent="0.3">
      <c r="B29" s="7" t="s">
        <v>14</v>
      </c>
      <c r="C29" s="9">
        <f>AVERAGE(C21:C27)</f>
        <v>2.4571428571428569</v>
      </c>
    </row>
    <row r="30" spans="1:8" ht="14.4" thickTop="1" thickBot="1" x14ac:dyDescent="0.3">
      <c r="B30" s="7" t="s">
        <v>15</v>
      </c>
      <c r="C30" s="9">
        <f>STDEV(C21:C27)</f>
        <v>0.38668308667927442</v>
      </c>
    </row>
    <row r="31" spans="1:8" ht="16.8" thickTop="1" thickBot="1" x14ac:dyDescent="0.4">
      <c r="B31" s="47" t="s">
        <v>16</v>
      </c>
      <c r="C31" s="48">
        <v>2.1389999999999998</v>
      </c>
    </row>
    <row r="32" spans="1:8" ht="16.8" thickTop="1" thickBot="1" x14ac:dyDescent="0.4">
      <c r="B32" s="47" t="s">
        <v>17</v>
      </c>
      <c r="C32" s="49">
        <f>(C27-C29)/C30</f>
        <v>1.6624909777611934</v>
      </c>
    </row>
    <row r="33" spans="2:3" ht="14.4" thickTop="1" thickBot="1" x14ac:dyDescent="0.3">
      <c r="B33" s="50" t="s">
        <v>18</v>
      </c>
      <c r="C33" s="51" t="str">
        <f>IF(C32&lt;C31,"  Accept H0","  Reject H0")</f>
        <v xml:space="preserve">  Accept H0</v>
      </c>
    </row>
    <row r="34" spans="2:3" ht="13.8" thickTop="1" x14ac:dyDescent="0.25"/>
  </sheetData>
  <sortState ref="G20:G25">
    <sortCondition ref="G20:G25"/>
  </sortState>
  <mergeCells count="4">
    <mergeCell ref="B3:B4"/>
    <mergeCell ref="B19:B20"/>
    <mergeCell ref="C3:C4"/>
    <mergeCell ref="C19:C20"/>
  </mergeCells>
  <pageMargins left="0.74803149606299213" right="0.74803149606299213" top="0.98425196850393704" bottom="0.98425196850393704" header="0.51181102362204722" footer="0.51181102362204722"/>
  <pageSetup paperSize="9" scale="85" orientation="portrait" horizont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29697" r:id="rId4">
          <objectPr defaultSize="0" autoPict="0" r:id="rId5">
            <anchor moveWithCells="1">
              <from>
                <xdr:col>4</xdr:col>
                <xdr:colOff>38100</xdr:colOff>
                <xdr:row>23</xdr:row>
                <xdr:rowOff>45720</xdr:rowOff>
              </from>
              <to>
                <xdr:col>5</xdr:col>
                <xdr:colOff>38100</xdr:colOff>
                <xdr:row>26</xdr:row>
                <xdr:rowOff>38100</xdr:rowOff>
              </to>
            </anchor>
          </objectPr>
        </oleObject>
      </mc:Choice>
      <mc:Fallback>
        <oleObject progId="Equation.3" shapeId="29697" r:id="rId4"/>
      </mc:Fallback>
    </mc:AlternateContent>
    <mc:AlternateContent xmlns:mc="http://schemas.openxmlformats.org/markup-compatibility/2006">
      <mc:Choice Requires="x14">
        <oleObject progId="Equation.3" shapeId="29698" r:id="rId6">
          <objectPr defaultSize="0" autoPict="0" r:id="rId7">
            <anchor moveWithCells="1">
              <from>
                <xdr:col>4</xdr:col>
                <xdr:colOff>99060</xdr:colOff>
                <xdr:row>19</xdr:row>
                <xdr:rowOff>68580</xdr:rowOff>
              </from>
              <to>
                <xdr:col>4</xdr:col>
                <xdr:colOff>906780</xdr:colOff>
                <xdr:row>21</xdr:row>
                <xdr:rowOff>152400</xdr:rowOff>
              </to>
            </anchor>
          </objectPr>
        </oleObject>
      </mc:Choice>
      <mc:Fallback>
        <oleObject progId="Equation.3" shapeId="29698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29"/>
  <sheetViews>
    <sheetView workbookViewId="0">
      <selection activeCell="E33" sqref="E33"/>
    </sheetView>
  </sheetViews>
  <sheetFormatPr defaultRowHeight="13.2" x14ac:dyDescent="0.25"/>
  <cols>
    <col min="3" max="3" width="23.33203125" customWidth="1"/>
    <col min="6" max="6" width="13.88671875" customWidth="1"/>
  </cols>
  <sheetData>
    <row r="2" spans="1:3" ht="24" x14ac:dyDescent="0.65">
      <c r="A2" s="67" t="s">
        <v>124</v>
      </c>
    </row>
    <row r="3" spans="1:3" ht="13.8" thickBot="1" x14ac:dyDescent="0.3"/>
    <row r="4" spans="1:3" ht="23.4" thickBot="1" x14ac:dyDescent="0.3">
      <c r="B4" s="75" t="s">
        <v>0</v>
      </c>
      <c r="C4" s="76" t="s">
        <v>72</v>
      </c>
    </row>
    <row r="5" spans="1:3" ht="23.4" thickBot="1" x14ac:dyDescent="0.3">
      <c r="B5" s="3">
        <v>1</v>
      </c>
      <c r="C5" s="4" t="s">
        <v>73</v>
      </c>
    </row>
    <row r="6" spans="1:3" ht="23.4" thickBot="1" x14ac:dyDescent="0.3">
      <c r="B6" s="3">
        <v>2</v>
      </c>
      <c r="C6" s="4">
        <v>25.18</v>
      </c>
    </row>
    <row r="7" spans="1:3" ht="23.4" thickBot="1" x14ac:dyDescent="0.3">
      <c r="B7" s="3">
        <v>3</v>
      </c>
      <c r="C7" s="4">
        <v>24.87</v>
      </c>
    </row>
    <row r="8" spans="1:3" ht="23.4" thickBot="1" x14ac:dyDescent="0.3">
      <c r="B8" s="3">
        <v>4</v>
      </c>
      <c r="C8" s="4">
        <v>25.51</v>
      </c>
    </row>
    <row r="9" spans="1:3" ht="23.4" thickBot="1" x14ac:dyDescent="0.3">
      <c r="B9" s="3">
        <v>5</v>
      </c>
      <c r="C9" s="4">
        <v>25.34</v>
      </c>
    </row>
    <row r="10" spans="1:3" ht="23.4" thickBot="1" x14ac:dyDescent="0.3">
      <c r="B10" s="3">
        <v>6</v>
      </c>
      <c r="C10" s="4">
        <v>25.41</v>
      </c>
    </row>
    <row r="11" spans="1:3" ht="23.4" thickBot="1" x14ac:dyDescent="0.3">
      <c r="B11" s="3" t="s">
        <v>70</v>
      </c>
      <c r="C11" s="4">
        <v>25.228000000000002</v>
      </c>
    </row>
    <row r="12" spans="1:3" ht="23.4" thickBot="1" x14ac:dyDescent="0.3">
      <c r="B12" s="3" t="s">
        <v>6</v>
      </c>
      <c r="C12" s="4">
        <v>0.23799999999999999</v>
      </c>
    </row>
    <row r="15" spans="1:3" ht="24" x14ac:dyDescent="0.65">
      <c r="B15" s="67" t="s">
        <v>95</v>
      </c>
    </row>
    <row r="16" spans="1:3" ht="13.8" thickBot="1" x14ac:dyDescent="0.3"/>
    <row r="17" spans="2:6" ht="17.399999999999999" thickTop="1" thickBot="1" x14ac:dyDescent="0.4">
      <c r="B17" s="99">
        <v>1</v>
      </c>
      <c r="C17" s="190" t="s">
        <v>97</v>
      </c>
      <c r="D17" s="191"/>
      <c r="E17" s="14" t="s">
        <v>27</v>
      </c>
      <c r="F17" s="57" t="s">
        <v>113</v>
      </c>
    </row>
    <row r="18" spans="2:6" ht="17.399999999999999" thickTop="1" thickBot="1" x14ac:dyDescent="0.4">
      <c r="B18" s="126" t="s">
        <v>98</v>
      </c>
      <c r="C18" s="192" t="s">
        <v>98</v>
      </c>
      <c r="D18" s="193"/>
      <c r="E18" s="14" t="s">
        <v>28</v>
      </c>
      <c r="F18" s="57" t="s">
        <v>114</v>
      </c>
    </row>
    <row r="19" spans="2:6" ht="20.100000000000001" customHeight="1" thickTop="1" thickBot="1" x14ac:dyDescent="0.3">
      <c r="B19" s="99">
        <v>2</v>
      </c>
      <c r="C19" s="190" t="s">
        <v>99</v>
      </c>
      <c r="D19" s="194"/>
      <c r="E19" s="58" t="s">
        <v>46</v>
      </c>
      <c r="F19" s="62"/>
    </row>
    <row r="20" spans="2:6" ht="20.100000000000001" customHeight="1" thickTop="1" thickBot="1" x14ac:dyDescent="0.3">
      <c r="B20" s="123"/>
      <c r="C20" s="192" t="s">
        <v>100</v>
      </c>
      <c r="D20" s="195"/>
      <c r="E20" s="15" t="s">
        <v>48</v>
      </c>
      <c r="F20" s="16"/>
    </row>
    <row r="21" spans="2:6" ht="20.100000000000001" customHeight="1" thickTop="1" thickBot="1" x14ac:dyDescent="0.3">
      <c r="B21" s="123"/>
      <c r="C21" s="192" t="s">
        <v>102</v>
      </c>
      <c r="D21" s="195"/>
      <c r="E21" s="128" t="s">
        <v>14</v>
      </c>
      <c r="F21" s="16"/>
    </row>
    <row r="22" spans="2:6" ht="20.100000000000001" customHeight="1" thickTop="1" thickBot="1" x14ac:dyDescent="0.4">
      <c r="B22" s="123"/>
      <c r="C22" s="123"/>
      <c r="D22" s="129"/>
      <c r="E22" s="63" t="s">
        <v>49</v>
      </c>
      <c r="F22" s="16"/>
    </row>
    <row r="23" spans="2:6" ht="20.100000000000001" customHeight="1" thickTop="1" thickBot="1" x14ac:dyDescent="0.3">
      <c r="B23" s="123"/>
      <c r="C23" s="123"/>
      <c r="D23" s="129"/>
      <c r="E23" s="58" t="s">
        <v>29</v>
      </c>
      <c r="F23" s="59"/>
    </row>
    <row r="24" spans="2:6" ht="20.100000000000001" customHeight="1" thickTop="1" thickBot="1" x14ac:dyDescent="0.4">
      <c r="B24" s="124"/>
      <c r="C24" s="124"/>
      <c r="D24" s="115"/>
      <c r="E24" s="15" t="s">
        <v>50</v>
      </c>
      <c r="F24" s="16"/>
    </row>
    <row r="25" spans="2:6" ht="20.100000000000001" customHeight="1" thickTop="1" thickBot="1" x14ac:dyDescent="0.4">
      <c r="B25" s="125">
        <v>3</v>
      </c>
      <c r="C25" s="195" t="s">
        <v>106</v>
      </c>
      <c r="D25" s="196"/>
      <c r="E25" s="15" t="s">
        <v>51</v>
      </c>
      <c r="F25" s="130"/>
    </row>
    <row r="26" spans="2:6" ht="20.100000000000001" customHeight="1" thickTop="1" thickBot="1" x14ac:dyDescent="0.3">
      <c r="B26" s="111"/>
      <c r="C26" s="129"/>
      <c r="D26" s="129"/>
      <c r="E26" s="61" t="s">
        <v>47</v>
      </c>
      <c r="F26" s="65"/>
    </row>
    <row r="27" spans="2:6" ht="20.100000000000001" customHeight="1" thickTop="1" thickBot="1" x14ac:dyDescent="0.3">
      <c r="B27" s="114">
        <v>4</v>
      </c>
      <c r="C27" s="186" t="s">
        <v>107</v>
      </c>
      <c r="D27" s="187"/>
      <c r="E27" s="62" t="s">
        <v>18</v>
      </c>
      <c r="F27" s="17" t="str">
        <f>IF(F25&lt;F24,"  Accept H0","  Reject H0")</f>
        <v xml:space="preserve">  Reject H0</v>
      </c>
    </row>
    <row r="28" spans="2:6" ht="20.100000000000001" customHeight="1" thickTop="1" thickBot="1" x14ac:dyDescent="0.3">
      <c r="B28" s="114">
        <v>5</v>
      </c>
      <c r="C28" s="186" t="s">
        <v>108</v>
      </c>
      <c r="D28" s="187"/>
      <c r="E28" s="188" t="str">
        <f>IF(F25&lt;F24,"ค่าเฉลี่ยไม่เกินกำหนด","ค่าเฉลี่ยเกินกำหนด")</f>
        <v>ค่าเฉลี่ยเกินกำหนด</v>
      </c>
      <c r="F28" s="189"/>
    </row>
    <row r="29" spans="2:6" ht="13.8" thickTop="1" x14ac:dyDescent="0.25"/>
  </sheetData>
  <mergeCells count="9">
    <mergeCell ref="C27:D27"/>
    <mergeCell ref="C28:D28"/>
    <mergeCell ref="E28:F28"/>
    <mergeCell ref="C17:D17"/>
    <mergeCell ref="C18:D18"/>
    <mergeCell ref="C19:D19"/>
    <mergeCell ref="C20:D20"/>
    <mergeCell ref="C21:D21"/>
    <mergeCell ref="C25:D25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40961" r:id="rId3">
          <objectPr defaultSize="0" autoPict="0" r:id="rId4">
            <anchor moveWithCells="1">
              <from>
                <xdr:col>2</xdr:col>
                <xdr:colOff>38100</xdr:colOff>
                <xdr:row>21</xdr:row>
                <xdr:rowOff>30480</xdr:rowOff>
              </from>
              <to>
                <xdr:col>2</xdr:col>
                <xdr:colOff>800100</xdr:colOff>
                <xdr:row>22</xdr:row>
                <xdr:rowOff>228600</xdr:rowOff>
              </to>
            </anchor>
          </objectPr>
        </oleObject>
      </mc:Choice>
      <mc:Fallback>
        <oleObject progId="Equation.3" shapeId="40961" r:id="rId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opLeftCell="A7" workbookViewId="0">
      <selection activeCell="F34" sqref="F34"/>
    </sheetView>
  </sheetViews>
  <sheetFormatPr defaultRowHeight="13.2" x14ac:dyDescent="0.25"/>
  <cols>
    <col min="3" max="3" width="25.44140625" customWidth="1"/>
    <col min="6" max="6" width="11.6640625" customWidth="1"/>
  </cols>
  <sheetData>
    <row r="2" spans="1:10" ht="56.25" customHeight="1" x14ac:dyDescent="0.25">
      <c r="A2" s="179" t="s">
        <v>122</v>
      </c>
      <c r="B2" s="179"/>
      <c r="C2" s="179"/>
      <c r="D2" s="179"/>
      <c r="E2" s="179"/>
      <c r="F2" s="179"/>
      <c r="G2" s="179"/>
      <c r="H2" s="179"/>
      <c r="I2" s="179"/>
      <c r="J2" s="179"/>
    </row>
    <row r="4" spans="1:10" ht="13.8" thickBot="1" x14ac:dyDescent="0.3"/>
    <row r="5" spans="1:10" ht="23.4" thickBot="1" x14ac:dyDescent="0.3">
      <c r="B5" s="75" t="s">
        <v>0</v>
      </c>
      <c r="C5" s="76" t="s">
        <v>69</v>
      </c>
    </row>
    <row r="6" spans="1:10" ht="23.4" thickBot="1" x14ac:dyDescent="0.3">
      <c r="B6" s="3">
        <v>1</v>
      </c>
      <c r="C6" s="4">
        <v>50.4</v>
      </c>
    </row>
    <row r="7" spans="1:10" ht="23.4" thickBot="1" x14ac:dyDescent="0.3">
      <c r="B7" s="3">
        <v>2</v>
      </c>
      <c r="C7" s="4">
        <v>50.7</v>
      </c>
    </row>
    <row r="8" spans="1:10" ht="23.4" thickBot="1" x14ac:dyDescent="0.3">
      <c r="B8" s="3">
        <v>3</v>
      </c>
      <c r="C8" s="4">
        <v>49.1</v>
      </c>
    </row>
    <row r="9" spans="1:10" ht="23.4" thickBot="1" x14ac:dyDescent="0.3">
      <c r="B9" s="3">
        <v>4</v>
      </c>
      <c r="C9" s="4">
        <v>49</v>
      </c>
    </row>
    <row r="10" spans="1:10" ht="23.4" thickBot="1" x14ac:dyDescent="0.3">
      <c r="B10" s="3">
        <v>5</v>
      </c>
      <c r="C10" s="4">
        <v>51.1</v>
      </c>
    </row>
    <row r="11" spans="1:10" ht="23.4" thickBot="1" x14ac:dyDescent="0.3">
      <c r="B11" s="3" t="s">
        <v>70</v>
      </c>
      <c r="C11" s="4">
        <v>50.06</v>
      </c>
    </row>
    <row r="12" spans="1:10" ht="23.4" thickBot="1" x14ac:dyDescent="0.3">
      <c r="B12" s="3" t="s">
        <v>6</v>
      </c>
      <c r="C12" s="4">
        <v>0.95599999999999996</v>
      </c>
    </row>
    <row r="15" spans="1:10" ht="24" x14ac:dyDescent="0.65">
      <c r="B15" s="67" t="s">
        <v>94</v>
      </c>
    </row>
    <row r="16" spans="1:10" ht="13.8" thickBot="1" x14ac:dyDescent="0.3"/>
    <row r="17" spans="2:6" ht="20.100000000000001" customHeight="1" thickTop="1" thickBot="1" x14ac:dyDescent="0.4">
      <c r="B17" s="99">
        <v>1</v>
      </c>
      <c r="C17" s="190" t="s">
        <v>97</v>
      </c>
      <c r="D17" s="191"/>
      <c r="E17" s="14" t="s">
        <v>27</v>
      </c>
      <c r="F17" s="57"/>
    </row>
    <row r="18" spans="2:6" ht="20.100000000000001" customHeight="1" thickTop="1" thickBot="1" x14ac:dyDescent="0.4">
      <c r="B18" s="126" t="s">
        <v>98</v>
      </c>
      <c r="C18" s="192" t="s">
        <v>98</v>
      </c>
      <c r="D18" s="193"/>
      <c r="E18" s="14" t="s">
        <v>28</v>
      </c>
      <c r="F18" s="57"/>
    </row>
    <row r="19" spans="2:6" ht="20.100000000000001" customHeight="1" thickTop="1" thickBot="1" x14ac:dyDescent="0.3">
      <c r="B19" s="99">
        <v>2</v>
      </c>
      <c r="C19" s="190" t="s">
        <v>99</v>
      </c>
      <c r="D19" s="194"/>
      <c r="E19" s="58" t="s">
        <v>46</v>
      </c>
      <c r="F19" s="62"/>
    </row>
    <row r="20" spans="2:6" ht="20.100000000000001" customHeight="1" thickTop="1" thickBot="1" x14ac:dyDescent="0.3">
      <c r="B20" s="123"/>
      <c r="C20" s="192" t="s">
        <v>100</v>
      </c>
      <c r="D20" s="195"/>
      <c r="E20" s="15" t="s">
        <v>48</v>
      </c>
      <c r="F20" s="16"/>
    </row>
    <row r="21" spans="2:6" ht="20.100000000000001" customHeight="1" thickTop="1" thickBot="1" x14ac:dyDescent="0.3">
      <c r="B21" s="123"/>
      <c r="C21" s="192" t="s">
        <v>102</v>
      </c>
      <c r="D21" s="195"/>
      <c r="E21" s="128" t="s">
        <v>14</v>
      </c>
      <c r="F21" s="16"/>
    </row>
    <row r="22" spans="2:6" ht="20.100000000000001" customHeight="1" thickTop="1" thickBot="1" x14ac:dyDescent="0.4">
      <c r="B22" s="123"/>
      <c r="C22" s="123"/>
      <c r="D22" s="129"/>
      <c r="E22" s="63" t="s">
        <v>49</v>
      </c>
      <c r="F22" s="16"/>
    </row>
    <row r="23" spans="2:6" ht="20.100000000000001" customHeight="1" thickTop="1" thickBot="1" x14ac:dyDescent="0.3">
      <c r="B23" s="123"/>
      <c r="C23" s="123"/>
      <c r="D23" s="129"/>
      <c r="E23" s="58" t="s">
        <v>29</v>
      </c>
      <c r="F23" s="59"/>
    </row>
    <row r="24" spans="2:6" ht="20.100000000000001" customHeight="1" thickTop="1" thickBot="1" x14ac:dyDescent="0.4">
      <c r="B24" s="124"/>
      <c r="C24" s="124"/>
      <c r="D24" s="115"/>
      <c r="E24" s="15" t="s">
        <v>50</v>
      </c>
      <c r="F24" s="16"/>
    </row>
    <row r="25" spans="2:6" ht="20.100000000000001" customHeight="1" thickTop="1" thickBot="1" x14ac:dyDescent="0.4">
      <c r="B25" s="125">
        <v>3</v>
      </c>
      <c r="C25" s="195" t="s">
        <v>106</v>
      </c>
      <c r="D25" s="196"/>
      <c r="E25" s="15" t="s">
        <v>51</v>
      </c>
      <c r="F25" s="130"/>
    </row>
    <row r="26" spans="2:6" ht="20.100000000000001" customHeight="1" thickTop="1" thickBot="1" x14ac:dyDescent="0.3">
      <c r="B26" s="111"/>
      <c r="C26" s="129"/>
      <c r="D26" s="129"/>
      <c r="E26" s="61" t="s">
        <v>47</v>
      </c>
      <c r="F26" s="65"/>
    </row>
    <row r="27" spans="2:6" ht="20.100000000000001" customHeight="1" thickTop="1" thickBot="1" x14ac:dyDescent="0.3">
      <c r="B27" s="114">
        <v>4</v>
      </c>
      <c r="C27" s="186" t="s">
        <v>107</v>
      </c>
      <c r="D27" s="187"/>
      <c r="E27" s="62" t="s">
        <v>18</v>
      </c>
      <c r="F27" s="17" t="str">
        <f>IF(F25&lt;F24,"  Accept H0","  Reject H0")</f>
        <v xml:space="preserve">  Reject H0</v>
      </c>
    </row>
    <row r="28" spans="2:6" ht="20.100000000000001" customHeight="1" thickTop="1" thickBot="1" x14ac:dyDescent="0.3">
      <c r="B28" s="114">
        <v>5</v>
      </c>
      <c r="C28" s="186" t="s">
        <v>108</v>
      </c>
      <c r="D28" s="187"/>
      <c r="E28" s="188" t="str">
        <f>IF(F25&lt;F24,"ค่าเฉลี่ยไม่เกินกำหนด","ค่าเฉลี่ยเกินกำหนด")</f>
        <v>ค่าเฉลี่ยเกินกำหนด</v>
      </c>
      <c r="F28" s="189"/>
    </row>
    <row r="29" spans="2:6" ht="13.8" thickTop="1" x14ac:dyDescent="0.25"/>
  </sheetData>
  <mergeCells count="10">
    <mergeCell ref="C25:D25"/>
    <mergeCell ref="C27:D27"/>
    <mergeCell ref="C28:D28"/>
    <mergeCell ref="E28:F28"/>
    <mergeCell ref="A2:J2"/>
    <mergeCell ref="C17:D17"/>
    <mergeCell ref="C18:D18"/>
    <mergeCell ref="C19:D19"/>
    <mergeCell ref="C20:D20"/>
    <mergeCell ref="C21:D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5"/>
  <sheetViews>
    <sheetView topLeftCell="A10" zoomScale="150" workbookViewId="0">
      <selection activeCell="H10" sqref="H10"/>
    </sheetView>
  </sheetViews>
  <sheetFormatPr defaultColWidth="9.109375" defaultRowHeight="13.2" x14ac:dyDescent="0.25"/>
  <cols>
    <col min="1" max="1" width="21.88671875" style="6" customWidth="1"/>
    <col min="2" max="2" width="9.109375" style="6"/>
    <col min="3" max="3" width="12.44140625" style="6" customWidth="1"/>
    <col min="4" max="4" width="9.109375" style="6"/>
    <col min="5" max="5" width="12.6640625" style="6" customWidth="1"/>
    <col min="6" max="16384" width="9.109375" style="6"/>
  </cols>
  <sheetData>
    <row r="1" spans="1:9" ht="57.75" customHeight="1" x14ac:dyDescent="0.25">
      <c r="A1" s="198" t="s">
        <v>123</v>
      </c>
      <c r="B1" s="198"/>
      <c r="C1" s="198"/>
      <c r="D1" s="198"/>
      <c r="E1" s="198"/>
      <c r="F1" s="198"/>
      <c r="G1" s="198"/>
      <c r="H1" s="66"/>
      <c r="I1" s="66"/>
    </row>
    <row r="3" spans="1:9" ht="22.8" x14ac:dyDescent="0.55000000000000004">
      <c r="A3" s="86" t="s">
        <v>44</v>
      </c>
      <c r="B3" s="197" t="s">
        <v>45</v>
      </c>
      <c r="C3" s="197"/>
      <c r="D3" s="197"/>
      <c r="E3" s="197"/>
      <c r="F3" s="197"/>
      <c r="G3" s="197"/>
    </row>
    <row r="4" spans="1:9" ht="25.2" thickBot="1" x14ac:dyDescent="0.3">
      <c r="A4" s="54">
        <v>30</v>
      </c>
      <c r="B4" s="55">
        <v>55</v>
      </c>
      <c r="C4" s="55">
        <v>57</v>
      </c>
      <c r="D4" s="55">
        <v>59</v>
      </c>
      <c r="E4" s="55">
        <v>56</v>
      </c>
      <c r="F4" s="55">
        <v>56</v>
      </c>
      <c r="G4" s="55">
        <v>59</v>
      </c>
    </row>
    <row r="5" spans="1:9" ht="25.2" thickBot="1" x14ac:dyDescent="0.3">
      <c r="A5" s="52">
        <v>70</v>
      </c>
      <c r="B5" s="53">
        <v>57</v>
      </c>
      <c r="C5" s="53">
        <v>55</v>
      </c>
      <c r="D5" s="53">
        <v>58</v>
      </c>
      <c r="E5" s="53">
        <v>59</v>
      </c>
      <c r="F5" s="53">
        <v>59</v>
      </c>
      <c r="G5" s="53">
        <v>59</v>
      </c>
    </row>
    <row r="8" spans="1:9" ht="24" x14ac:dyDescent="0.65">
      <c r="A8" s="77" t="s">
        <v>71</v>
      </c>
    </row>
    <row r="10" spans="1:9" ht="20.399999999999999" thickBot="1" x14ac:dyDescent="0.3">
      <c r="A10" s="195" t="s">
        <v>115</v>
      </c>
      <c r="B10" s="195"/>
      <c r="C10" s="195"/>
      <c r="D10" s="195"/>
      <c r="E10" s="131"/>
    </row>
    <row r="11" spans="1:9" ht="16.8" thickTop="1" thickBot="1" x14ac:dyDescent="0.4">
      <c r="A11" s="99">
        <v>1</v>
      </c>
      <c r="B11" s="190" t="s">
        <v>97</v>
      </c>
      <c r="C11" s="191"/>
      <c r="D11" s="100" t="s">
        <v>27</v>
      </c>
      <c r="E11" s="57"/>
    </row>
    <row r="12" spans="1:9" ht="16.8" thickTop="1" thickBot="1" x14ac:dyDescent="0.4">
      <c r="A12" s="101" t="s">
        <v>98</v>
      </c>
      <c r="B12" s="199" t="s">
        <v>98</v>
      </c>
      <c r="C12" s="200"/>
      <c r="D12" s="100" t="s">
        <v>28</v>
      </c>
      <c r="E12" s="57"/>
    </row>
    <row r="13" spans="1:9" ht="14.4" thickTop="1" thickBot="1" x14ac:dyDescent="0.3">
      <c r="A13" s="102">
        <v>2</v>
      </c>
      <c r="B13" s="195" t="s">
        <v>99</v>
      </c>
      <c r="C13" s="196"/>
      <c r="D13" s="58" t="s">
        <v>46</v>
      </c>
      <c r="E13" s="62"/>
    </row>
    <row r="14" spans="1:9" ht="30" customHeight="1" thickTop="1" thickBot="1" x14ac:dyDescent="0.4">
      <c r="A14" s="104"/>
      <c r="B14" s="195" t="s">
        <v>100</v>
      </c>
      <c r="C14" s="196"/>
      <c r="D14" s="58" t="s">
        <v>109</v>
      </c>
      <c r="E14" s="59"/>
    </row>
    <row r="15" spans="1:9" ht="16.8" thickTop="1" thickBot="1" x14ac:dyDescent="0.4">
      <c r="A15" s="104"/>
      <c r="B15" s="195" t="s">
        <v>102</v>
      </c>
      <c r="C15" s="196"/>
      <c r="D15" s="58" t="s">
        <v>110</v>
      </c>
      <c r="E15" s="59"/>
    </row>
    <row r="16" spans="1:9" ht="16.8" thickTop="1" thickBot="1" x14ac:dyDescent="0.4">
      <c r="A16" s="111"/>
      <c r="B16" s="115"/>
      <c r="C16" s="116"/>
      <c r="D16" s="15" t="s">
        <v>111</v>
      </c>
      <c r="E16" s="117"/>
    </row>
    <row r="17" spans="1:5" ht="16.8" thickTop="1" thickBot="1" x14ac:dyDescent="0.4">
      <c r="A17" s="102">
        <v>3</v>
      </c>
      <c r="B17" s="195" t="s">
        <v>106</v>
      </c>
      <c r="C17" s="196"/>
      <c r="D17" s="15" t="s">
        <v>112</v>
      </c>
      <c r="E17" s="60"/>
    </row>
    <row r="18" spans="1:5" ht="14.4" thickTop="1" thickBot="1" x14ac:dyDescent="0.3">
      <c r="A18" s="111"/>
      <c r="B18" s="115"/>
      <c r="C18" s="116"/>
      <c r="D18" s="61" t="s">
        <v>47</v>
      </c>
      <c r="E18" s="65"/>
    </row>
    <row r="19" spans="1:5" ht="14.4" thickTop="1" thickBot="1" x14ac:dyDescent="0.3">
      <c r="A19" s="114">
        <v>4</v>
      </c>
      <c r="B19" s="186" t="s">
        <v>107</v>
      </c>
      <c r="C19" s="187"/>
      <c r="D19" s="62" t="s">
        <v>18</v>
      </c>
      <c r="E19" s="17" t="str">
        <f>IF(E17&lt;E16,"  Accept H0","  Reject H0")</f>
        <v xml:space="preserve">  Reject H0</v>
      </c>
    </row>
    <row r="20" spans="1:5" ht="14.4" thickTop="1" thickBot="1" x14ac:dyDescent="0.3">
      <c r="A20" s="114">
        <v>5</v>
      </c>
      <c r="B20" s="186" t="s">
        <v>108</v>
      </c>
      <c r="C20" s="187"/>
      <c r="D20" s="188" t="str">
        <f>IF(E17&lt;E16,"วิธีวิเคราะห์มีความเที่ยง","วิธีวิเคราะห์ไม่มีความเที่ยง")</f>
        <v>วิธีวิเคราะห์ไม่มีความเที่ยง</v>
      </c>
      <c r="E20" s="189"/>
    </row>
    <row r="21" spans="1:5" ht="13.8" thickTop="1" x14ac:dyDescent="0.25">
      <c r="A21" s="129"/>
      <c r="B21" s="129"/>
      <c r="C21" s="129"/>
      <c r="D21" s="129"/>
      <c r="E21" s="129"/>
    </row>
    <row r="22" spans="1:5" ht="13.8" thickBot="1" x14ac:dyDescent="0.3">
      <c r="A22" s="195" t="s">
        <v>116</v>
      </c>
      <c r="B22" s="195"/>
      <c r="C22" s="195"/>
      <c r="D22" s="195"/>
      <c r="E22" s="129"/>
    </row>
    <row r="23" spans="1:5" ht="16.8" thickTop="1" thickBot="1" x14ac:dyDescent="0.4">
      <c r="A23" s="99">
        <v>1</v>
      </c>
      <c r="B23" s="190" t="s">
        <v>97</v>
      </c>
      <c r="C23" s="191"/>
      <c r="D23" s="14" t="s">
        <v>27</v>
      </c>
      <c r="E23" s="57"/>
    </row>
    <row r="24" spans="1:5" ht="16.8" thickTop="1" thickBot="1" x14ac:dyDescent="0.4">
      <c r="A24" s="101" t="s">
        <v>98</v>
      </c>
      <c r="B24" s="199" t="s">
        <v>98</v>
      </c>
      <c r="C24" s="200"/>
      <c r="D24" s="14" t="s">
        <v>28</v>
      </c>
      <c r="E24" s="57"/>
    </row>
    <row r="25" spans="1:5" ht="14.4" thickTop="1" thickBot="1" x14ac:dyDescent="0.3">
      <c r="A25" s="102">
        <v>2</v>
      </c>
      <c r="B25" s="195" t="s">
        <v>99</v>
      </c>
      <c r="C25" s="196"/>
      <c r="D25" s="58" t="s">
        <v>46</v>
      </c>
      <c r="E25" s="62"/>
    </row>
    <row r="26" spans="1:5" ht="16.8" thickTop="1" thickBot="1" x14ac:dyDescent="0.4">
      <c r="A26" s="104"/>
      <c r="B26" s="195" t="s">
        <v>100</v>
      </c>
      <c r="C26" s="196"/>
      <c r="D26" s="15" t="s">
        <v>109</v>
      </c>
      <c r="E26" s="59"/>
    </row>
    <row r="27" spans="1:5" ht="16.8" thickTop="1" thickBot="1" x14ac:dyDescent="0.4">
      <c r="A27" s="104"/>
      <c r="B27" s="195" t="s">
        <v>102</v>
      </c>
      <c r="C27" s="196"/>
      <c r="D27" s="15" t="s">
        <v>110</v>
      </c>
      <c r="E27" s="59"/>
    </row>
    <row r="28" spans="1:5" ht="16.8" thickTop="1" thickBot="1" x14ac:dyDescent="0.4">
      <c r="A28" s="104"/>
      <c r="B28" s="129"/>
      <c r="C28" s="129"/>
      <c r="D28" s="63" t="s">
        <v>117</v>
      </c>
      <c r="E28" s="64"/>
    </row>
    <row r="29" spans="1:5" ht="14.4" thickTop="1" thickBot="1" x14ac:dyDescent="0.3">
      <c r="A29" s="104"/>
      <c r="B29" s="129"/>
      <c r="C29" s="129"/>
      <c r="D29" s="132" t="s">
        <v>105</v>
      </c>
      <c r="E29" s="59"/>
    </row>
    <row r="30" spans="1:5" ht="16.8" thickTop="1" thickBot="1" x14ac:dyDescent="0.4">
      <c r="A30" s="111"/>
      <c r="B30" s="199"/>
      <c r="C30" s="200"/>
      <c r="D30" s="15" t="s">
        <v>50</v>
      </c>
      <c r="E30" s="16"/>
    </row>
    <row r="31" spans="1:5" ht="16.8" thickTop="1" thickBot="1" x14ac:dyDescent="0.4">
      <c r="A31" s="102">
        <v>3</v>
      </c>
      <c r="B31" s="195" t="s">
        <v>106</v>
      </c>
      <c r="C31" s="196"/>
      <c r="D31" s="15" t="s">
        <v>51</v>
      </c>
      <c r="E31" s="130"/>
    </row>
    <row r="32" spans="1:5" ht="14.4" thickTop="1" thickBot="1" x14ac:dyDescent="0.3">
      <c r="A32" s="111"/>
      <c r="B32" s="129"/>
      <c r="C32" s="129"/>
      <c r="D32" s="61" t="s">
        <v>47</v>
      </c>
      <c r="E32" s="133"/>
    </row>
    <row r="33" spans="1:5" ht="14.4" thickTop="1" thickBot="1" x14ac:dyDescent="0.3">
      <c r="A33" s="114">
        <v>4</v>
      </c>
      <c r="B33" s="186" t="s">
        <v>107</v>
      </c>
      <c r="C33" s="187"/>
      <c r="D33" s="62" t="s">
        <v>18</v>
      </c>
      <c r="E33" s="17" t="str">
        <f>IF(E31&lt;E30,"  Accept H0","  Reject H0")</f>
        <v xml:space="preserve">  Reject H0</v>
      </c>
    </row>
    <row r="34" spans="1:5" ht="14.4" thickTop="1" thickBot="1" x14ac:dyDescent="0.3">
      <c r="A34" s="114">
        <v>5</v>
      </c>
      <c r="B34" s="186" t="s">
        <v>108</v>
      </c>
      <c r="C34" s="187"/>
      <c r="D34" s="188" t="str">
        <f>IF(E31&lt;E30,"ความแม่นไม่แตกต่าง","ความแม่นแตกต่าง")</f>
        <v>ความแม่นแตกต่าง</v>
      </c>
      <c r="E34" s="189"/>
    </row>
    <row r="35" spans="1:5" ht="13.8" thickTop="1" x14ac:dyDescent="0.25"/>
  </sheetData>
  <mergeCells count="23">
    <mergeCell ref="B30:C30"/>
    <mergeCell ref="B31:C31"/>
    <mergeCell ref="B33:C33"/>
    <mergeCell ref="B34:C34"/>
    <mergeCell ref="D34:E34"/>
    <mergeCell ref="B27:C27"/>
    <mergeCell ref="B14:C14"/>
    <mergeCell ref="B15:C15"/>
    <mergeCell ref="B17:C17"/>
    <mergeCell ref="B19:C19"/>
    <mergeCell ref="B20:C20"/>
    <mergeCell ref="A22:D22"/>
    <mergeCell ref="B23:C23"/>
    <mergeCell ref="B24:C24"/>
    <mergeCell ref="B25:C25"/>
    <mergeCell ref="B26:C26"/>
    <mergeCell ref="D20:E20"/>
    <mergeCell ref="B13:C13"/>
    <mergeCell ref="B3:G3"/>
    <mergeCell ref="A1:G1"/>
    <mergeCell ref="A10:D10"/>
    <mergeCell ref="B11:C11"/>
    <mergeCell ref="B12:C12"/>
  </mergeCells>
  <pageMargins left="0.75" right="0.75" top="1" bottom="1" header="0.5" footer="0.5"/>
  <headerFooter alignWithMargins="0"/>
  <drawing r:id="rId1"/>
  <legacyDrawing r:id="rId2"/>
  <oleObjects>
    <mc:AlternateContent xmlns:mc="http://schemas.openxmlformats.org/markup-compatibility/2006">
      <mc:Choice Requires="x14">
        <oleObject progId="Equation.3" shapeId="39937" r:id="rId3">
          <objectPr defaultSize="0" autoPict="0" r:id="rId4">
            <anchor moveWithCells="1">
              <from>
                <xdr:col>2</xdr:col>
                <xdr:colOff>152400</xdr:colOff>
                <xdr:row>13</xdr:row>
                <xdr:rowOff>190500</xdr:rowOff>
              </from>
              <to>
                <xdr:col>2</xdr:col>
                <xdr:colOff>647700</xdr:colOff>
                <xdr:row>15</xdr:row>
                <xdr:rowOff>22860</xdr:rowOff>
              </to>
            </anchor>
          </objectPr>
        </oleObject>
      </mc:Choice>
      <mc:Fallback>
        <oleObject progId="Equation.3" shapeId="39937" r:id="rId3"/>
      </mc:Fallback>
    </mc:AlternateContent>
    <mc:AlternateContent xmlns:mc="http://schemas.openxmlformats.org/markup-compatibility/2006">
      <mc:Choice Requires="x14">
        <oleObject progId="Equation.3" shapeId="39938" r:id="rId5">
          <objectPr defaultSize="0" autoPict="0" r:id="rId6">
            <anchor moveWithCells="1">
              <from>
                <xdr:col>6</xdr:col>
                <xdr:colOff>114300</xdr:colOff>
                <xdr:row>24</xdr:row>
                <xdr:rowOff>106680</xdr:rowOff>
              </from>
              <to>
                <xdr:col>7</xdr:col>
                <xdr:colOff>541020</xdr:colOff>
                <xdr:row>27</xdr:row>
                <xdr:rowOff>106680</xdr:rowOff>
              </to>
            </anchor>
          </objectPr>
        </oleObject>
      </mc:Choice>
      <mc:Fallback>
        <oleObject progId="Equation.3" shapeId="39938" r:id="rId5"/>
      </mc:Fallback>
    </mc:AlternateContent>
    <mc:AlternateContent xmlns:mc="http://schemas.openxmlformats.org/markup-compatibility/2006">
      <mc:Choice Requires="x14">
        <oleObject progId="Equation.3" shapeId="39939" r:id="rId7">
          <objectPr defaultSize="0" autoPict="0" r:id="rId8">
            <anchor moveWithCells="1">
              <from>
                <xdr:col>6</xdr:col>
                <xdr:colOff>38100</xdr:colOff>
                <xdr:row>28</xdr:row>
                <xdr:rowOff>38100</xdr:rowOff>
              </from>
              <to>
                <xdr:col>8</xdr:col>
                <xdr:colOff>594360</xdr:colOff>
                <xdr:row>30</xdr:row>
                <xdr:rowOff>175260</xdr:rowOff>
              </to>
            </anchor>
          </objectPr>
        </oleObject>
      </mc:Choice>
      <mc:Fallback>
        <oleObject progId="Equation.3" shapeId="39939" r:id="rId7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2"/>
  <sheetViews>
    <sheetView topLeftCell="A7" workbookViewId="0">
      <selection activeCell="J17" sqref="J17"/>
    </sheetView>
  </sheetViews>
  <sheetFormatPr defaultRowHeight="13.2" x14ac:dyDescent="0.25"/>
  <cols>
    <col min="3" max="3" width="18.88671875" customWidth="1"/>
    <col min="6" max="6" width="14.33203125" customWidth="1"/>
    <col min="10" max="10" width="14.33203125" customWidth="1"/>
  </cols>
  <sheetData>
    <row r="1" spans="1:10" ht="78" customHeight="1" x14ac:dyDescent="0.25">
      <c r="A1" s="179" t="s">
        <v>125</v>
      </c>
      <c r="B1" s="179"/>
      <c r="C1" s="179"/>
      <c r="D1" s="179"/>
      <c r="E1" s="179"/>
      <c r="F1" s="179"/>
      <c r="G1" s="179"/>
      <c r="H1" s="179"/>
      <c r="I1" s="179"/>
      <c r="J1" s="179"/>
    </row>
    <row r="3" spans="1:10" ht="13.8" thickBot="1" x14ac:dyDescent="0.3"/>
    <row r="4" spans="1:10" ht="46.2" thickBot="1" x14ac:dyDescent="0.3">
      <c r="B4" s="75" t="s">
        <v>0</v>
      </c>
      <c r="C4" s="76" t="s">
        <v>74</v>
      </c>
    </row>
    <row r="5" spans="1:10" ht="23.4" thickBot="1" x14ac:dyDescent="0.3">
      <c r="B5" s="3">
        <v>1</v>
      </c>
      <c r="C5" s="4">
        <v>25.62</v>
      </c>
    </row>
    <row r="6" spans="1:10" ht="23.4" thickBot="1" x14ac:dyDescent="0.3">
      <c r="B6" s="3">
        <v>2</v>
      </c>
      <c r="C6" s="4">
        <v>24.43</v>
      </c>
    </row>
    <row r="7" spans="1:10" ht="23.4" thickBot="1" x14ac:dyDescent="0.3">
      <c r="B7" s="3">
        <v>3</v>
      </c>
      <c r="C7" s="4">
        <v>24.69</v>
      </c>
    </row>
    <row r="8" spans="1:10" ht="23.4" thickBot="1" x14ac:dyDescent="0.3">
      <c r="B8" s="3">
        <v>4</v>
      </c>
      <c r="C8" s="4">
        <v>26.88</v>
      </c>
    </row>
    <row r="9" spans="1:10" ht="23.4" thickBot="1" x14ac:dyDescent="0.3">
      <c r="B9" s="3">
        <v>5</v>
      </c>
      <c r="C9" s="4">
        <v>27.36</v>
      </c>
    </row>
    <row r="10" spans="1:10" ht="23.4" thickBot="1" x14ac:dyDescent="0.3">
      <c r="B10" s="3">
        <v>6</v>
      </c>
      <c r="C10" s="4">
        <v>27.32</v>
      </c>
    </row>
    <row r="11" spans="1:10" ht="23.4" thickBot="1" x14ac:dyDescent="0.3">
      <c r="B11" s="3">
        <v>7</v>
      </c>
      <c r="C11" s="4">
        <v>25.65</v>
      </c>
    </row>
    <row r="12" spans="1:10" ht="23.4" thickBot="1" x14ac:dyDescent="0.3">
      <c r="B12" s="3">
        <v>8</v>
      </c>
      <c r="C12" s="4">
        <v>24.42</v>
      </c>
    </row>
    <row r="13" spans="1:10" ht="23.4" thickBot="1" x14ac:dyDescent="0.3">
      <c r="B13" s="3">
        <v>9</v>
      </c>
      <c r="C13" s="4">
        <v>25.31</v>
      </c>
    </row>
    <row r="14" spans="1:10" ht="23.4" thickBot="1" x14ac:dyDescent="0.3">
      <c r="B14" s="3">
        <v>10</v>
      </c>
      <c r="C14" s="4">
        <v>25.78</v>
      </c>
    </row>
    <row r="17" spans="2:6" ht="24" x14ac:dyDescent="0.25">
      <c r="B17" s="11" t="s">
        <v>75</v>
      </c>
    </row>
    <row r="18" spans="2:6" ht="22.8" x14ac:dyDescent="0.25">
      <c r="B18" s="78" t="s">
        <v>52</v>
      </c>
    </row>
    <row r="19" spans="2:6" ht="13.8" thickBot="1" x14ac:dyDescent="0.3"/>
    <row r="20" spans="2:6" ht="20.100000000000001" customHeight="1" thickTop="1" thickBot="1" x14ac:dyDescent="0.4">
      <c r="B20" s="99">
        <v>1</v>
      </c>
      <c r="C20" s="190" t="s">
        <v>97</v>
      </c>
      <c r="D20" s="191"/>
      <c r="E20" s="14" t="s">
        <v>27</v>
      </c>
      <c r="F20" s="57" t="s">
        <v>113</v>
      </c>
    </row>
    <row r="21" spans="2:6" ht="20.100000000000001" customHeight="1" thickTop="1" thickBot="1" x14ac:dyDescent="0.4">
      <c r="B21" s="126" t="s">
        <v>98</v>
      </c>
      <c r="C21" s="192" t="s">
        <v>98</v>
      </c>
      <c r="D21" s="193"/>
      <c r="E21" s="14" t="s">
        <v>28</v>
      </c>
      <c r="F21" s="57" t="s">
        <v>114</v>
      </c>
    </row>
    <row r="22" spans="2:6" ht="20.100000000000001" customHeight="1" thickTop="1" thickBot="1" x14ac:dyDescent="0.3">
      <c r="B22" s="99">
        <v>2</v>
      </c>
      <c r="C22" s="190" t="s">
        <v>99</v>
      </c>
      <c r="D22" s="194"/>
      <c r="E22" s="58" t="s">
        <v>46</v>
      </c>
      <c r="F22" s="62"/>
    </row>
    <row r="23" spans="2:6" ht="20.100000000000001" customHeight="1" thickTop="1" thickBot="1" x14ac:dyDescent="0.3">
      <c r="B23" s="123"/>
      <c r="C23" s="192" t="s">
        <v>100</v>
      </c>
      <c r="D23" s="195"/>
      <c r="E23" s="15" t="s">
        <v>48</v>
      </c>
      <c r="F23" s="16"/>
    </row>
    <row r="24" spans="2:6" ht="20.100000000000001" customHeight="1" thickTop="1" thickBot="1" x14ac:dyDescent="0.3">
      <c r="B24" s="123"/>
      <c r="C24" s="192" t="s">
        <v>102</v>
      </c>
      <c r="D24" s="195"/>
      <c r="E24" s="128" t="s">
        <v>14</v>
      </c>
      <c r="F24" s="16"/>
    </row>
    <row r="25" spans="2:6" ht="20.100000000000001" customHeight="1" thickTop="1" thickBot="1" x14ac:dyDescent="0.4">
      <c r="B25" s="123"/>
      <c r="C25" s="123"/>
      <c r="D25" s="129"/>
      <c r="E25" s="63" t="s">
        <v>49</v>
      </c>
      <c r="F25" s="16"/>
    </row>
    <row r="26" spans="2:6" ht="20.100000000000001" customHeight="1" thickTop="1" thickBot="1" x14ac:dyDescent="0.3">
      <c r="B26" s="123"/>
      <c r="C26" s="123"/>
      <c r="D26" s="129"/>
      <c r="E26" s="58" t="s">
        <v>29</v>
      </c>
      <c r="F26" s="59"/>
    </row>
    <row r="27" spans="2:6" ht="20.100000000000001" customHeight="1" thickTop="1" thickBot="1" x14ac:dyDescent="0.4">
      <c r="B27" s="124"/>
      <c r="C27" s="124"/>
      <c r="D27" s="115"/>
      <c r="E27" s="15" t="s">
        <v>50</v>
      </c>
      <c r="F27" s="16"/>
    </row>
    <row r="28" spans="2:6" ht="20.100000000000001" customHeight="1" thickTop="1" thickBot="1" x14ac:dyDescent="0.4">
      <c r="B28" s="125">
        <v>3</v>
      </c>
      <c r="C28" s="195" t="s">
        <v>106</v>
      </c>
      <c r="D28" s="196"/>
      <c r="E28" s="15" t="s">
        <v>51</v>
      </c>
      <c r="F28" s="130"/>
    </row>
    <row r="29" spans="2:6" ht="20.100000000000001" customHeight="1" thickTop="1" thickBot="1" x14ac:dyDescent="0.3">
      <c r="B29" s="111"/>
      <c r="C29" s="129"/>
      <c r="D29" s="129"/>
      <c r="E29" s="61" t="s">
        <v>47</v>
      </c>
      <c r="F29" s="65"/>
    </row>
    <row r="30" spans="2:6" ht="20.100000000000001" customHeight="1" thickTop="1" thickBot="1" x14ac:dyDescent="0.3">
      <c r="B30" s="114">
        <v>4</v>
      </c>
      <c r="C30" s="186" t="s">
        <v>107</v>
      </c>
      <c r="D30" s="187"/>
      <c r="E30" s="62" t="s">
        <v>18</v>
      </c>
      <c r="F30" s="17" t="str">
        <f>IF(F28&lt;F27,"  Accept H0","  Reject H0")</f>
        <v xml:space="preserve">  Reject H0</v>
      </c>
    </row>
    <row r="31" spans="2:6" ht="20.100000000000001" customHeight="1" thickTop="1" thickBot="1" x14ac:dyDescent="0.3">
      <c r="B31" s="114">
        <v>5</v>
      </c>
      <c r="C31" s="186" t="s">
        <v>108</v>
      </c>
      <c r="D31" s="187"/>
      <c r="E31" s="188" t="str">
        <f>IF(F28&lt;F27,"ค่าเฉลี่ยไม่เกินกำหนด","ค่าเฉลี่ยเกินกำหนด")</f>
        <v>ค่าเฉลี่ยเกินกำหนด</v>
      </c>
      <c r="F31" s="189"/>
    </row>
    <row r="32" spans="2:6" ht="13.8" thickTop="1" x14ac:dyDescent="0.25"/>
  </sheetData>
  <mergeCells count="10">
    <mergeCell ref="C28:D28"/>
    <mergeCell ref="C30:D30"/>
    <mergeCell ref="C31:D31"/>
    <mergeCell ref="E31:F31"/>
    <mergeCell ref="A1:J1"/>
    <mergeCell ref="C20:D20"/>
    <mergeCell ref="C21:D21"/>
    <mergeCell ref="C22:D22"/>
    <mergeCell ref="C23:D23"/>
    <mergeCell ref="C24:D24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41985" r:id="rId3">
          <objectPr defaultSize="0" autoPict="0" r:id="rId4">
            <anchor moveWithCells="1">
              <from>
                <xdr:col>2</xdr:col>
                <xdr:colOff>38100</xdr:colOff>
                <xdr:row>24</xdr:row>
                <xdr:rowOff>30480</xdr:rowOff>
              </from>
              <to>
                <xdr:col>2</xdr:col>
                <xdr:colOff>800100</xdr:colOff>
                <xdr:row>25</xdr:row>
                <xdr:rowOff>228600</xdr:rowOff>
              </to>
            </anchor>
          </objectPr>
        </oleObject>
      </mc:Choice>
      <mc:Fallback>
        <oleObject progId="Equation.3" shapeId="41985" r:id="rId3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13" sqref="A13:XFD22"/>
    </sheetView>
  </sheetViews>
  <sheetFormatPr defaultRowHeight="13.2" x14ac:dyDescent="0.25"/>
  <cols>
    <col min="2" max="2" width="17" customWidth="1"/>
    <col min="3" max="3" width="15.33203125" customWidth="1"/>
    <col min="4" max="4" width="14" customWidth="1"/>
    <col min="6" max="6" width="14.5546875" customWidth="1"/>
  </cols>
  <sheetData>
    <row r="1" spans="1:6" ht="24" x14ac:dyDescent="0.65">
      <c r="A1" s="67" t="s">
        <v>126</v>
      </c>
    </row>
    <row r="3" spans="1:6" ht="13.8" thickBot="1" x14ac:dyDescent="0.3"/>
    <row r="4" spans="1:6" ht="48.6" thickBot="1" x14ac:dyDescent="0.3">
      <c r="B4" s="1" t="s">
        <v>76</v>
      </c>
      <c r="C4" s="2" t="s">
        <v>77</v>
      </c>
      <c r="D4" s="2" t="s">
        <v>78</v>
      </c>
    </row>
    <row r="5" spans="1:6" ht="23.4" thickBot="1" x14ac:dyDescent="0.3">
      <c r="B5" s="3" t="s">
        <v>79</v>
      </c>
      <c r="C5" s="4">
        <v>72</v>
      </c>
      <c r="D5" s="4">
        <v>3.31</v>
      </c>
    </row>
    <row r="6" spans="1:6" ht="23.4" thickBot="1" x14ac:dyDescent="0.3">
      <c r="B6" s="3" t="s">
        <v>80</v>
      </c>
      <c r="C6" s="4">
        <v>72</v>
      </c>
      <c r="D6" s="4">
        <v>1.52</v>
      </c>
    </row>
    <row r="9" spans="1:6" ht="24" x14ac:dyDescent="0.25">
      <c r="B9" s="11" t="s">
        <v>19</v>
      </c>
    </row>
    <row r="10" spans="1:6" ht="22.8" x14ac:dyDescent="0.25">
      <c r="B10" s="78" t="s">
        <v>81</v>
      </c>
    </row>
    <row r="12" spans="1:6" ht="13.8" thickBot="1" x14ac:dyDescent="0.3"/>
    <row r="13" spans="1:6" ht="20.100000000000001" customHeight="1" thickTop="1" thickBot="1" x14ac:dyDescent="0.4">
      <c r="B13" s="99">
        <v>1</v>
      </c>
      <c r="C13" s="190" t="s">
        <v>97</v>
      </c>
      <c r="D13" s="191"/>
      <c r="E13" s="100" t="s">
        <v>27</v>
      </c>
      <c r="F13" s="57"/>
    </row>
    <row r="14" spans="1:6" ht="20.100000000000001" customHeight="1" thickTop="1" thickBot="1" x14ac:dyDescent="0.4">
      <c r="B14" s="101" t="s">
        <v>98</v>
      </c>
      <c r="C14" s="199" t="s">
        <v>98</v>
      </c>
      <c r="D14" s="200"/>
      <c r="E14" s="100" t="s">
        <v>28</v>
      </c>
      <c r="F14" s="57"/>
    </row>
    <row r="15" spans="1:6" ht="20.100000000000001" customHeight="1" thickTop="1" thickBot="1" x14ac:dyDescent="0.3">
      <c r="B15" s="102">
        <v>2</v>
      </c>
      <c r="C15" s="195" t="s">
        <v>99</v>
      </c>
      <c r="D15" s="196"/>
      <c r="E15" s="58" t="s">
        <v>46</v>
      </c>
      <c r="F15" s="62"/>
    </row>
    <row r="16" spans="1:6" ht="20.100000000000001" customHeight="1" thickTop="1" thickBot="1" x14ac:dyDescent="0.4">
      <c r="B16" s="104"/>
      <c r="C16" s="195" t="s">
        <v>100</v>
      </c>
      <c r="D16" s="196"/>
      <c r="E16" s="58" t="s">
        <v>109</v>
      </c>
      <c r="F16" s="59"/>
    </row>
    <row r="17" spans="2:6" ht="20.100000000000001" customHeight="1" thickTop="1" thickBot="1" x14ac:dyDescent="0.4">
      <c r="B17" s="104"/>
      <c r="C17" s="195" t="s">
        <v>102</v>
      </c>
      <c r="D17" s="196"/>
      <c r="E17" s="58" t="s">
        <v>110</v>
      </c>
      <c r="F17" s="59"/>
    </row>
    <row r="18" spans="2:6" ht="20.100000000000001" customHeight="1" thickTop="1" thickBot="1" x14ac:dyDescent="0.4">
      <c r="B18" s="111"/>
      <c r="C18" s="115"/>
      <c r="D18" s="116"/>
      <c r="E18" s="15" t="s">
        <v>111</v>
      </c>
      <c r="F18" s="117"/>
    </row>
    <row r="19" spans="2:6" ht="20.100000000000001" customHeight="1" thickTop="1" thickBot="1" x14ac:dyDescent="0.4">
      <c r="B19" s="102">
        <v>3</v>
      </c>
      <c r="C19" s="195" t="s">
        <v>106</v>
      </c>
      <c r="D19" s="196"/>
      <c r="E19" s="15" t="s">
        <v>112</v>
      </c>
      <c r="F19" s="60"/>
    </row>
    <row r="20" spans="2:6" ht="20.100000000000001" customHeight="1" thickTop="1" thickBot="1" x14ac:dyDescent="0.3">
      <c r="B20" s="111"/>
      <c r="C20" s="115"/>
      <c r="D20" s="116"/>
      <c r="E20" s="61" t="s">
        <v>47</v>
      </c>
      <c r="F20" s="65"/>
    </row>
    <row r="21" spans="2:6" ht="20.100000000000001" customHeight="1" thickTop="1" thickBot="1" x14ac:dyDescent="0.3">
      <c r="B21" s="114">
        <v>4</v>
      </c>
      <c r="C21" s="186" t="s">
        <v>107</v>
      </c>
      <c r="D21" s="187"/>
      <c r="E21" s="62" t="s">
        <v>18</v>
      </c>
      <c r="F21" s="17" t="str">
        <f>IF(F19&lt;F18,"  Accept H0","  Reject H0")</f>
        <v xml:space="preserve">  Reject H0</v>
      </c>
    </row>
    <row r="22" spans="2:6" ht="20.100000000000001" customHeight="1" thickTop="1" thickBot="1" x14ac:dyDescent="0.3">
      <c r="B22" s="114">
        <v>5</v>
      </c>
      <c r="C22" s="186" t="s">
        <v>108</v>
      </c>
      <c r="D22" s="187"/>
      <c r="E22" s="188" t="str">
        <f>IF(F19&lt;F18,"วิธีวิเคราะห์มีความเที่ยง","วิธีวิเคราะห์ไม่มีความเที่ยง")</f>
        <v>วิธีวิเคราะห์ไม่มีความเที่ยง</v>
      </c>
      <c r="F22" s="189"/>
    </row>
    <row r="23" spans="2:6" ht="13.8" thickTop="1" x14ac:dyDescent="0.25"/>
  </sheetData>
  <mergeCells count="9">
    <mergeCell ref="C21:D21"/>
    <mergeCell ref="C22:D22"/>
    <mergeCell ref="E22:F22"/>
    <mergeCell ref="C13:D13"/>
    <mergeCell ref="C14:D14"/>
    <mergeCell ref="C15:D15"/>
    <mergeCell ref="C16:D16"/>
    <mergeCell ref="C17:D17"/>
    <mergeCell ref="C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13</vt:i4>
      </vt:variant>
    </vt:vector>
  </HeadingPairs>
  <TitlesOfParts>
    <vt:vector size="13" baseType="lpstr">
      <vt:lpstr>ข้อ1</vt:lpstr>
      <vt:lpstr>ข้อ2</vt:lpstr>
      <vt:lpstr>ข้อ 3</vt:lpstr>
      <vt:lpstr>ข้อ 4</vt:lpstr>
      <vt:lpstr>ข้อ 5</vt:lpstr>
      <vt:lpstr>ข้อ 6</vt:lpstr>
      <vt:lpstr>ข้อ 7</vt:lpstr>
      <vt:lpstr>ข้อ 8</vt:lpstr>
      <vt:lpstr>ข้อ 9</vt:lpstr>
      <vt:lpstr>ข้อ 10</vt:lpstr>
      <vt:lpstr>ข้อ 11</vt:lpstr>
      <vt:lpstr>ข้อ 12</vt:lpstr>
      <vt:lpstr>ข้อ 13</vt:lpstr>
    </vt:vector>
  </TitlesOfParts>
  <Company>DSS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Training</dc:creator>
  <cp:lastModifiedBy>ก๊อต</cp:lastModifiedBy>
  <cp:lastPrinted>2020-06-25T09:05:19Z</cp:lastPrinted>
  <dcterms:created xsi:type="dcterms:W3CDTF">2010-02-11T05:48:23Z</dcterms:created>
  <dcterms:modified xsi:type="dcterms:W3CDTF">2020-06-30T10:26:28Z</dcterms:modified>
</cp:coreProperties>
</file>